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codeName="Questa_cartella_di_lavoro" defaultThemeVersion="124226"/>
  <mc:AlternateContent xmlns:mc="http://schemas.openxmlformats.org/markup-compatibility/2006">
    <mc:Choice Requires="x15">
      <x15ac:absPath xmlns:x15ac="http://schemas.microsoft.com/office/spreadsheetml/2010/11/ac" url="https://d.docs.live.net/3b55b32f5732ae27/Desktop/"/>
    </mc:Choice>
  </mc:AlternateContent>
  <xr:revisionPtr revIDLastSave="0" documentId="8_{D8C2CF06-B254-40C3-B6F5-DFB961137C55}" xr6:coauthVersionLast="47" xr6:coauthVersionMax="47" xr10:uidLastSave="{00000000-0000-0000-0000-000000000000}"/>
  <bookViews>
    <workbookView xWindow="-98" yWindow="-98" windowWidth="19396" windowHeight="10395" tabRatio="785" xr2:uid="{00000000-000D-0000-FFFF-FFFF00000000}"/>
  </bookViews>
  <sheets>
    <sheet name="Start" sheetId="1" r:id="rId1"/>
    <sheet name="DECRETO" sheetId="78" r:id="rId2"/>
    <sheet name="SCHEDE " sheetId="40" r:id="rId3"/>
    <sheet name="RIEPILOGO" sheetId="63" r:id="rId4"/>
    <sheet name="1998-99" sheetId="41" r:id="rId5"/>
    <sheet name="1999-00" sheetId="55" r:id="rId6"/>
    <sheet name="2000-01" sheetId="56" r:id="rId7"/>
    <sheet name="2001-02" sheetId="57" r:id="rId8"/>
    <sheet name="2002-03" sheetId="58" r:id="rId9"/>
    <sheet name="2003-04" sheetId="77" r:id="rId10"/>
    <sheet name="2004-05" sheetId="59" r:id="rId11"/>
    <sheet name="2005-06" sheetId="60" r:id="rId12"/>
    <sheet name="2008-09" sheetId="53" r:id="rId13"/>
    <sheet name="2016-17" sheetId="61" r:id="rId14"/>
    <sheet name="2017-18" sheetId="68" r:id="rId15"/>
    <sheet name="2018-19" sheetId="69" r:id="rId16"/>
    <sheet name="2019-20" sheetId="70" r:id="rId17"/>
    <sheet name="2020-21" sheetId="62" r:id="rId18"/>
    <sheet name="A14" sheetId="71" r:id="rId19"/>
    <sheet name="A15" sheetId="72" r:id="rId20"/>
    <sheet name="A16" sheetId="73" r:id="rId21"/>
    <sheet name="A17" sheetId="74" r:id="rId22"/>
    <sheet name="A18" sheetId="75" r:id="rId23"/>
    <sheet name="A19" sheetId="76" r:id="rId24"/>
  </sheets>
  <externalReferences>
    <externalReference r:id="rId25"/>
  </externalReferences>
  <definedNames>
    <definedName name="A.S." localSheetId="7">'2001-02'!$A$1:$AC$39</definedName>
    <definedName name="ANNO" localSheetId="4">'1998-99'!$A$1:$AC$39</definedName>
    <definedName name="Anno_1" localSheetId="4">'1998-99'!$C$1</definedName>
    <definedName name="Anno_1" localSheetId="5">'1999-00'!$C$1</definedName>
    <definedName name="Anno_1" localSheetId="6">'2000-01'!$C$1</definedName>
    <definedName name="Anno_1" localSheetId="7">'2001-02'!$C$1</definedName>
    <definedName name="Anno_1" localSheetId="8">'2002-03'!$C$1</definedName>
    <definedName name="Anno_1" localSheetId="9">'2003-04'!$C$1</definedName>
    <definedName name="Anno_1" localSheetId="10">'2004-05'!$C$1</definedName>
    <definedName name="Anno_1" localSheetId="11">'2005-06'!$C$1</definedName>
    <definedName name="Anno_1" localSheetId="12">'2008-09'!$C$1</definedName>
    <definedName name="Anno_1" localSheetId="13">'2016-17'!$C$1</definedName>
    <definedName name="Anno_1" localSheetId="14">'2017-18'!$C$1</definedName>
    <definedName name="Anno_1" localSheetId="15">'2018-19'!$C$1</definedName>
    <definedName name="Anno_1" localSheetId="16">'2019-20'!$C$1</definedName>
    <definedName name="Anno_1" localSheetId="17">'2020-21'!$C$1</definedName>
    <definedName name="Anno_1" localSheetId="18">'A14'!$C$1</definedName>
    <definedName name="Anno_1" localSheetId="19">'A15'!$C$1</definedName>
    <definedName name="Anno_1" localSheetId="20">'A16'!$C$1</definedName>
    <definedName name="Anno_1" localSheetId="21">'A17'!$C$1</definedName>
    <definedName name="Anno_1" localSheetId="22">'A18'!$C$1</definedName>
    <definedName name="Anno_1" localSheetId="23">'A19'!$C$1</definedName>
    <definedName name="_xlnm.Print_Area" localSheetId="4">'1998-99'!$A$1:$AC$39</definedName>
    <definedName name="_xlnm.Print_Area" localSheetId="5">'1999-00'!$A$1:$AC$39</definedName>
    <definedName name="_xlnm.Print_Area" localSheetId="6">'2000-01'!$A$1:$AC$39</definedName>
    <definedName name="_xlnm.Print_Area" localSheetId="7">'2001-02'!$A$1:$AC$39</definedName>
    <definedName name="_xlnm.Print_Area" localSheetId="8">'2002-03'!$A$1:$AC$39</definedName>
    <definedName name="_xlnm.Print_Area" localSheetId="9">'2003-04'!$A$1:$AC$39</definedName>
    <definedName name="_xlnm.Print_Area" localSheetId="10">'2004-05'!$A$1:$AC$39</definedName>
    <definedName name="_xlnm.Print_Area" localSheetId="11">'2005-06'!$A$1:$AC$39</definedName>
    <definedName name="_xlnm.Print_Area" localSheetId="12">'2008-09'!$A$1:$AC$39</definedName>
    <definedName name="_xlnm.Print_Area" localSheetId="13">'2016-17'!$A$1:$AC$39</definedName>
    <definedName name="_xlnm.Print_Area" localSheetId="14">'2017-18'!$A$1:$AC$39</definedName>
    <definedName name="_xlnm.Print_Area" localSheetId="15">'2018-19'!$A$1:$AC$39</definedName>
    <definedName name="_xlnm.Print_Area" localSheetId="16">'2019-20'!$A$1:$AC$39</definedName>
    <definedName name="_xlnm.Print_Area" localSheetId="17">'2020-21'!$A$1:$AC$39</definedName>
    <definedName name="_xlnm.Print_Area" localSheetId="18">'A14'!$A$1:$AC$39</definedName>
    <definedName name="_xlnm.Print_Area" localSheetId="19">'A15'!$A$1:$AC$39</definedName>
    <definedName name="_xlnm.Print_Area" localSheetId="20">'A16'!$A$1:$AC$39</definedName>
    <definedName name="_xlnm.Print_Area" localSheetId="21">'A17'!$A$1:$AC$39</definedName>
    <definedName name="_xlnm.Print_Area" localSheetId="22">'A18'!$A$1:$AC$39</definedName>
    <definedName name="_xlnm.Print_Area" localSheetId="23">'A19'!$A$1:$AC$39</definedName>
    <definedName name="_xlnm.Print_Area" localSheetId="1">DECRETO!$A$1:$K$45</definedName>
    <definedName name="_xlnm.Print_Area" localSheetId="3">RIEPILOGO!$A$1:$S$26</definedName>
    <definedName name="_xlnm.Print_Area" localSheetId="0">Start!#REF!</definedName>
    <definedName name="C.d.C">#REF!</definedName>
    <definedName name="CLASSE_DI_CONCORSOSCHEDA">#REF!</definedName>
    <definedName name="data_1" localSheetId="4">'1998-99'!$D$2</definedName>
    <definedName name="data_1" localSheetId="5">'1999-00'!$D$2</definedName>
    <definedName name="data_1" localSheetId="6">'2000-01'!$D$2</definedName>
    <definedName name="data_1" localSheetId="7">'2001-02'!$D$2</definedName>
    <definedName name="data_1" localSheetId="8">'2002-03'!$D$2</definedName>
    <definedName name="data_1" localSheetId="9">'2003-04'!$D$2</definedName>
    <definedName name="data_1" localSheetId="10">'2004-05'!$D$2</definedName>
    <definedName name="data_1" localSheetId="11">'2005-06'!$D$2</definedName>
    <definedName name="data_1" localSheetId="12">'2008-09'!$D$2</definedName>
    <definedName name="data_1" localSheetId="13">'2016-17'!$D$2</definedName>
    <definedName name="data_1" localSheetId="14">'2017-18'!$D$2</definedName>
    <definedName name="data_1" localSheetId="15">'2018-19'!$D$2</definedName>
    <definedName name="data_1" localSheetId="16">'2019-20'!$D$2</definedName>
    <definedName name="data_1" localSheetId="17">'2020-21'!$D$2</definedName>
    <definedName name="data_1" localSheetId="18">'A14'!$D$2</definedName>
    <definedName name="data_1" localSheetId="19">'A15'!$D$2</definedName>
    <definedName name="data_1" localSheetId="20">'A16'!$D$2</definedName>
    <definedName name="data_1" localSheetId="21">'A17'!$D$2</definedName>
    <definedName name="data_1" localSheetId="22">'A18'!$D$2</definedName>
    <definedName name="data_1" localSheetId="23">'A19'!$D$2</definedName>
    <definedName name="data_2" localSheetId="4">'1998-99'!$E$2</definedName>
    <definedName name="data_2" localSheetId="5">'1999-00'!$E$2</definedName>
    <definedName name="data_2" localSheetId="6">'2000-01'!$E$2</definedName>
    <definedName name="data_2" localSheetId="7">'2001-02'!$E$2</definedName>
    <definedName name="data_2" localSheetId="8">'2002-03'!$E$2</definedName>
    <definedName name="data_2" localSheetId="9">'2003-04'!$E$2</definedName>
    <definedName name="data_2" localSheetId="10">'2004-05'!$E$2</definedName>
    <definedName name="data_2" localSheetId="11">'2005-06'!$E$2</definedName>
    <definedName name="data_2" localSheetId="12">'2008-09'!$E$2</definedName>
    <definedName name="data_2" localSheetId="13">'2016-17'!$E$2</definedName>
    <definedName name="data_2" localSheetId="14">'2017-18'!$E$2</definedName>
    <definedName name="data_2" localSheetId="15">'2018-19'!$E$2</definedName>
    <definedName name="data_2" localSheetId="16">'2019-20'!$E$2</definedName>
    <definedName name="data_2" localSheetId="17">'2020-21'!$E$2</definedName>
    <definedName name="data_2" localSheetId="18">'A14'!$E$2</definedName>
    <definedName name="data_2" localSheetId="19">'A15'!$E$2</definedName>
    <definedName name="data_2" localSheetId="20">'A16'!$E$2</definedName>
    <definedName name="data_2" localSheetId="21">'A17'!$E$2</definedName>
    <definedName name="data_2" localSheetId="22">'A18'!$E$2</definedName>
    <definedName name="data_2" localSheetId="23">'A19'!$E$2</definedName>
    <definedName name="RIEPILOGO">RIEPILOGO!$A$1:$S$26</definedName>
    <definedName name="SCHEDA" localSheetId="2">'SCHEDE '!#REF!</definedName>
    <definedName name="SCHEDA">#REF!</definedName>
    <definedName name="SCHEDA_AA" localSheetId="2">'SCHEDE '!$A$1:$F$23</definedName>
    <definedName name="SCHEDA_AT" localSheetId="2">'SCHEDE '!$U$1:$Z$21</definedName>
    <definedName name="SCHEDA_CS" localSheetId="2">'SCHEDE '!$K$1:$P$31</definedName>
    <definedName name="SERVIZI" localSheetId="2">'SCHEDE '!#REF!</definedName>
    <definedName name="SERVIZI">#REF!</definedName>
    <definedName name="SERVIZI.1">#REF!</definedName>
    <definedName name="SERVIZI_ass_amm" localSheetId="4">'1998-99'!#REF!</definedName>
    <definedName name="SERVIZI_ASSAMM" localSheetId="4">'1998-99'!$A$1:$AB$41</definedName>
    <definedName name="SERVIZI1" localSheetId="2">'SCHEDE '!#REF!</definedName>
    <definedName name="SERVIZI1">#REF!</definedName>
    <definedName name="STAMPA" localSheetId="4">'1998-99'!$A$1:$AC$39</definedName>
    <definedName name="STAMPA" localSheetId="5">'1999-00'!$A$1:$AC$39</definedName>
    <definedName name="STAMPA" localSheetId="7">'2001-02'!$A$1:$AC$31</definedName>
    <definedName name="STAMPA" localSheetId="8">'2002-03'!$A$1:$AC$39</definedName>
    <definedName name="STAMPA" localSheetId="9">'2003-04'!$A$1:$AC$39</definedName>
    <definedName name="STAMPA" localSheetId="10">'2004-05'!$A$1:$AC$39</definedName>
    <definedName name="STAMPA" localSheetId="11">'2005-06'!$A$1:$AC$39</definedName>
    <definedName name="STAMPA" localSheetId="12">'2008-09'!$A$1:$AC$39</definedName>
    <definedName name="STAMPA" localSheetId="13">'2016-17'!$A$1:$AC$39</definedName>
    <definedName name="STAMPA" localSheetId="14">'2017-18'!$A$1:$AC$39</definedName>
    <definedName name="STAMPA" localSheetId="15">'2018-19'!$A$1:$AC$39</definedName>
    <definedName name="STAMPA" localSheetId="16">'2019-20'!$A$1:$AC$39</definedName>
    <definedName name="STAMPA" localSheetId="17">'2020-21'!$A$1:$AC$39</definedName>
    <definedName name="STAMPA" localSheetId="18">'A14'!$A$1:$AC$39</definedName>
    <definedName name="STAMPA" localSheetId="19">'A15'!$A$1:$AC$39</definedName>
    <definedName name="STAMPA" localSheetId="20">'A16'!$A$1:$AC$39</definedName>
    <definedName name="STAMPA" localSheetId="21">'A17'!$A$1:$AC$39</definedName>
    <definedName name="STAMPA" localSheetId="22">'A18'!$A$1:$AC$39</definedName>
    <definedName name="STAMPA" localSheetId="23">'A19'!$A$1:$AC$39</definedName>
    <definedName name="STAMPA1" localSheetId="7">'2001-02'!$A$1:$AC$39</definedName>
    <definedName name="TOTALE__PUNTI" localSheetId="4">'1998-99'!#REF!</definedName>
    <definedName name="versione" localSheetId="0">Start!$X$14</definedName>
    <definedName name="VERSIONE">Start!#REF!</definedName>
    <definedName name="VERSIONEFILE">[1]DECRETO!$L$7</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H16" i="78" l="1"/>
  <c r="V2" i="40"/>
  <c r="L2" i="40"/>
  <c r="B2" i="40"/>
  <c r="J15" i="78"/>
  <c r="E24" i="78"/>
  <c r="D19" i="78"/>
  <c r="F38" i="78"/>
  <c r="F36" i="78"/>
  <c r="F37" i="78"/>
  <c r="H19" i="78"/>
  <c r="B26" i="63"/>
  <c r="N7" i="78"/>
  <c r="G25" i="40"/>
  <c r="E29" i="78" l="1"/>
  <c r="M6" i="59" l="1"/>
  <c r="J38" i="78"/>
  <c r="J37" i="78"/>
  <c r="J36" i="78"/>
  <c r="C38" i="78"/>
  <c r="D38" i="78"/>
  <c r="E38" i="78"/>
  <c r="C37" i="78"/>
  <c r="E37" i="78"/>
  <c r="C36" i="78"/>
  <c r="E36" i="78"/>
  <c r="B38" i="78"/>
  <c r="B37" i="78"/>
  <c r="B36" i="78"/>
  <c r="A38" i="78"/>
  <c r="A37" i="78"/>
  <c r="A36" i="78"/>
  <c r="U23" i="40"/>
  <c r="K22" i="40"/>
  <c r="Z21" i="40"/>
  <c r="H29" i="78"/>
  <c r="F29" i="78"/>
  <c r="D29" i="78"/>
  <c r="A29" i="78"/>
  <c r="C24" i="78"/>
  <c r="J23" i="78"/>
  <c r="H23" i="78"/>
  <c r="C23" i="78"/>
  <c r="I19" i="78"/>
  <c r="H17" i="78"/>
  <c r="R6" i="59" l="1"/>
  <c r="S6" i="59" l="1"/>
  <c r="T6" i="59" s="1"/>
  <c r="U6" i="59" s="1"/>
  <c r="V6" i="59" s="1"/>
  <c r="W6" i="59" s="1"/>
  <c r="X6" i="59" s="1"/>
  <c r="N6" i="59"/>
  <c r="O6" i="59" l="1"/>
  <c r="Y6" i="59"/>
  <c r="Q6" i="59" s="1"/>
  <c r="P6" i="59"/>
  <c r="R7" i="40" l="1"/>
  <c r="R6" i="40"/>
  <c r="AA12" i="40"/>
  <c r="AA11" i="40"/>
  <c r="AA10" i="40"/>
  <c r="AA9" i="40"/>
  <c r="AA8" i="40"/>
  <c r="AA7" i="40"/>
  <c r="AA5" i="40"/>
  <c r="G14" i="40"/>
  <c r="G13" i="40"/>
  <c r="G12" i="40"/>
  <c r="G11" i="40"/>
  <c r="G10" i="40"/>
  <c r="G9" i="40"/>
  <c r="G8" i="40"/>
  <c r="G7" i="40"/>
  <c r="M38" i="77"/>
  <c r="R38" i="77" s="1"/>
  <c r="M37" i="77"/>
  <c r="R37" i="77" s="1"/>
  <c r="M36" i="77"/>
  <c r="M35" i="77"/>
  <c r="R35" i="77" s="1"/>
  <c r="N35" i="77" s="1"/>
  <c r="M34" i="77"/>
  <c r="M30" i="77"/>
  <c r="M29" i="77"/>
  <c r="R29" i="77" s="1"/>
  <c r="M28" i="77"/>
  <c r="R28" i="77" s="1"/>
  <c r="M27" i="77"/>
  <c r="R27" i="77" s="1"/>
  <c r="M26" i="77"/>
  <c r="M22" i="77"/>
  <c r="R22" i="77" s="1"/>
  <c r="M21" i="77"/>
  <c r="R21" i="77" s="1"/>
  <c r="M20" i="77"/>
  <c r="M19" i="77"/>
  <c r="R19" i="77" s="1"/>
  <c r="N19" i="77" s="1"/>
  <c r="M18" i="77"/>
  <c r="M38" i="76"/>
  <c r="R38" i="76" s="1"/>
  <c r="M37" i="76"/>
  <c r="R37" i="76" s="1"/>
  <c r="M36" i="76"/>
  <c r="R35" i="76"/>
  <c r="S35" i="76" s="1"/>
  <c r="T35" i="76" s="1"/>
  <c r="M35" i="76"/>
  <c r="M34" i="76"/>
  <c r="M30" i="76"/>
  <c r="R30" i="76" s="1"/>
  <c r="R29" i="76"/>
  <c r="S29" i="76" s="1"/>
  <c r="T29" i="76" s="1"/>
  <c r="M29" i="76"/>
  <c r="M28" i="76"/>
  <c r="R28" i="76" s="1"/>
  <c r="M27" i="76"/>
  <c r="R27" i="76" s="1"/>
  <c r="M26" i="76"/>
  <c r="M22" i="76"/>
  <c r="R22" i="76" s="1"/>
  <c r="M21" i="76"/>
  <c r="R21" i="76" s="1"/>
  <c r="M20" i="76"/>
  <c r="M19" i="76"/>
  <c r="R19" i="76" s="1"/>
  <c r="N19" i="76" s="1"/>
  <c r="M18" i="76"/>
  <c r="M38" i="75"/>
  <c r="R38" i="75" s="1"/>
  <c r="N38" i="75" s="1"/>
  <c r="M37" i="75"/>
  <c r="R37" i="75" s="1"/>
  <c r="M36" i="75"/>
  <c r="R36" i="75" s="1"/>
  <c r="M35" i="75"/>
  <c r="R35" i="75" s="1"/>
  <c r="S35" i="75" s="1"/>
  <c r="T35" i="75" s="1"/>
  <c r="M34" i="75"/>
  <c r="M30" i="75"/>
  <c r="R30" i="75" s="1"/>
  <c r="M29" i="75"/>
  <c r="R29" i="75" s="1"/>
  <c r="S29" i="75" s="1"/>
  <c r="T29" i="75" s="1"/>
  <c r="M28" i="75"/>
  <c r="R28" i="75" s="1"/>
  <c r="N28" i="75" s="1"/>
  <c r="M27" i="75"/>
  <c r="R27" i="75" s="1"/>
  <c r="M26" i="75"/>
  <c r="M22" i="75"/>
  <c r="R22" i="75" s="1"/>
  <c r="N22" i="75" s="1"/>
  <c r="M21" i="75"/>
  <c r="R21" i="75" s="1"/>
  <c r="M20" i="75"/>
  <c r="M19" i="75"/>
  <c r="R19" i="75" s="1"/>
  <c r="N19" i="75" s="1"/>
  <c r="M18" i="75"/>
  <c r="M38" i="74"/>
  <c r="R38" i="74" s="1"/>
  <c r="N38" i="74" s="1"/>
  <c r="M37" i="74"/>
  <c r="M36" i="74"/>
  <c r="R36" i="74" s="1"/>
  <c r="M35" i="74"/>
  <c r="M34" i="74"/>
  <c r="M30" i="74"/>
  <c r="R30" i="74" s="1"/>
  <c r="M29" i="74"/>
  <c r="R29" i="74" s="1"/>
  <c r="S29" i="74" s="1"/>
  <c r="T29" i="74" s="1"/>
  <c r="M28" i="74"/>
  <c r="R28" i="74" s="1"/>
  <c r="N28" i="74" s="1"/>
  <c r="M27" i="74"/>
  <c r="R27" i="74" s="1"/>
  <c r="R26" i="74"/>
  <c r="S26" i="74" s="1"/>
  <c r="T26" i="74" s="1"/>
  <c r="M26" i="74"/>
  <c r="M22" i="74"/>
  <c r="R22" i="74" s="1"/>
  <c r="N22" i="74" s="1"/>
  <c r="M21" i="74"/>
  <c r="R21" i="74" s="1"/>
  <c r="R20" i="74"/>
  <c r="S20" i="74" s="1"/>
  <c r="T20" i="74" s="1"/>
  <c r="M20" i="74"/>
  <c r="M19" i="74"/>
  <c r="R19" i="74" s="1"/>
  <c r="M18" i="74"/>
  <c r="M38" i="73"/>
  <c r="R38" i="73" s="1"/>
  <c r="M37" i="73"/>
  <c r="R37" i="73" s="1"/>
  <c r="M36" i="73"/>
  <c r="R36" i="73" s="1"/>
  <c r="M35" i="73"/>
  <c r="R35" i="73" s="1"/>
  <c r="N35" i="73" s="1"/>
  <c r="M34" i="73"/>
  <c r="M30" i="73"/>
  <c r="R30" i="73" s="1"/>
  <c r="M29" i="73"/>
  <c r="R29" i="73" s="1"/>
  <c r="S29" i="73" s="1"/>
  <c r="T29" i="73" s="1"/>
  <c r="M28" i="73"/>
  <c r="R28" i="73" s="1"/>
  <c r="R27" i="73"/>
  <c r="S27" i="73" s="1"/>
  <c r="T27" i="73" s="1"/>
  <c r="M27" i="73"/>
  <c r="M26" i="73"/>
  <c r="M31" i="73" s="1"/>
  <c r="M22" i="73"/>
  <c r="R22" i="73" s="1"/>
  <c r="M21" i="73"/>
  <c r="R21" i="73" s="1"/>
  <c r="M20" i="73"/>
  <c r="R19" i="73"/>
  <c r="S19" i="73" s="1"/>
  <c r="T19" i="73" s="1"/>
  <c r="M19" i="73"/>
  <c r="M18" i="73"/>
  <c r="M38" i="72"/>
  <c r="R38" i="72" s="1"/>
  <c r="M37" i="72"/>
  <c r="R37" i="72" s="1"/>
  <c r="M36" i="72"/>
  <c r="R36" i="72" s="1"/>
  <c r="M35" i="72"/>
  <c r="R35" i="72" s="1"/>
  <c r="M34" i="72"/>
  <c r="M30" i="72"/>
  <c r="M29" i="72"/>
  <c r="R29" i="72" s="1"/>
  <c r="S29" i="72" s="1"/>
  <c r="T29" i="72" s="1"/>
  <c r="M28" i="72"/>
  <c r="R28" i="72" s="1"/>
  <c r="R27" i="72"/>
  <c r="S27" i="72" s="1"/>
  <c r="T27" i="72" s="1"/>
  <c r="M27" i="72"/>
  <c r="M26" i="72"/>
  <c r="M22" i="72"/>
  <c r="R22" i="72" s="1"/>
  <c r="R21" i="72"/>
  <c r="S21" i="72" s="1"/>
  <c r="T21" i="72" s="1"/>
  <c r="M21" i="72"/>
  <c r="M20" i="72"/>
  <c r="M19" i="72"/>
  <c r="R19" i="72" s="1"/>
  <c r="N19" i="72" s="1"/>
  <c r="M18" i="72"/>
  <c r="M38" i="71"/>
  <c r="R38" i="71" s="1"/>
  <c r="M37" i="71"/>
  <c r="R37" i="71" s="1"/>
  <c r="S37" i="71" s="1"/>
  <c r="T37" i="71" s="1"/>
  <c r="M36" i="71"/>
  <c r="R35" i="71"/>
  <c r="N35" i="71" s="1"/>
  <c r="M35" i="71"/>
  <c r="M34" i="71"/>
  <c r="M30" i="71"/>
  <c r="M29" i="71"/>
  <c r="R29" i="71" s="1"/>
  <c r="M28" i="71"/>
  <c r="R28" i="71" s="1"/>
  <c r="M27" i="71"/>
  <c r="R27" i="71" s="1"/>
  <c r="M26" i="71"/>
  <c r="M22" i="71"/>
  <c r="R22" i="71" s="1"/>
  <c r="M21" i="71"/>
  <c r="R21" i="71" s="1"/>
  <c r="M20" i="71"/>
  <c r="M19" i="71"/>
  <c r="R19" i="71" s="1"/>
  <c r="N19" i="71" s="1"/>
  <c r="M18" i="71"/>
  <c r="M38" i="62"/>
  <c r="R38" i="62" s="1"/>
  <c r="M37" i="62"/>
  <c r="R37" i="62" s="1"/>
  <c r="M35" i="62"/>
  <c r="R35" i="62" s="1"/>
  <c r="M34" i="62"/>
  <c r="M30" i="62"/>
  <c r="R30" i="62" s="1"/>
  <c r="M29" i="62"/>
  <c r="R29" i="62" s="1"/>
  <c r="S29" i="62" s="1"/>
  <c r="T29" i="62" s="1"/>
  <c r="M27" i="62"/>
  <c r="R27" i="62" s="1"/>
  <c r="S27" i="62" s="1"/>
  <c r="T27" i="62" s="1"/>
  <c r="M22" i="62"/>
  <c r="R22" i="62" s="1"/>
  <c r="M21" i="62"/>
  <c r="R21" i="62" s="1"/>
  <c r="M19" i="62"/>
  <c r="R19" i="62" s="1"/>
  <c r="S19" i="62" s="1"/>
  <c r="T19" i="62" s="1"/>
  <c r="M38" i="70"/>
  <c r="R38" i="70" s="1"/>
  <c r="M37" i="70"/>
  <c r="R37" i="70" s="1"/>
  <c r="M35" i="70"/>
  <c r="R35" i="70" s="1"/>
  <c r="M34" i="70"/>
  <c r="M30" i="70"/>
  <c r="M29" i="70"/>
  <c r="R29" i="70" s="1"/>
  <c r="S29" i="70" s="1"/>
  <c r="T29" i="70" s="1"/>
  <c r="M27" i="70"/>
  <c r="R27" i="70" s="1"/>
  <c r="S27" i="70" s="1"/>
  <c r="T27" i="70" s="1"/>
  <c r="M22" i="70"/>
  <c r="R22" i="70" s="1"/>
  <c r="M21" i="70"/>
  <c r="M19" i="70"/>
  <c r="R19" i="70" s="1"/>
  <c r="N19" i="70" s="1"/>
  <c r="M38" i="69"/>
  <c r="R38" i="69" s="1"/>
  <c r="M37" i="69"/>
  <c r="R37" i="69" s="1"/>
  <c r="M35" i="69"/>
  <c r="R35" i="69" s="1"/>
  <c r="N35" i="69" s="1"/>
  <c r="M34" i="69"/>
  <c r="M30" i="69"/>
  <c r="M29" i="69"/>
  <c r="R29" i="69" s="1"/>
  <c r="M27" i="69"/>
  <c r="R27" i="69" s="1"/>
  <c r="M26" i="69"/>
  <c r="M22" i="69"/>
  <c r="R22" i="69" s="1"/>
  <c r="M21" i="69"/>
  <c r="R21" i="69" s="1"/>
  <c r="S21" i="69" s="1"/>
  <c r="T21" i="69" s="1"/>
  <c r="M20" i="69"/>
  <c r="M19" i="69"/>
  <c r="R19" i="69" s="1"/>
  <c r="S19" i="69" s="1"/>
  <c r="T19" i="69" s="1"/>
  <c r="M38" i="68"/>
  <c r="R38" i="68" s="1"/>
  <c r="M37" i="68"/>
  <c r="R37" i="68" s="1"/>
  <c r="M35" i="68"/>
  <c r="R35" i="68" s="1"/>
  <c r="S35" i="68" s="1"/>
  <c r="T35" i="68" s="1"/>
  <c r="M30" i="68"/>
  <c r="R30" i="68" s="1"/>
  <c r="M29" i="68"/>
  <c r="R29" i="68" s="1"/>
  <c r="M27" i="68"/>
  <c r="R27" i="68" s="1"/>
  <c r="M26" i="68"/>
  <c r="M22" i="68"/>
  <c r="R22" i="68" s="1"/>
  <c r="M21" i="68"/>
  <c r="R21" i="68" s="1"/>
  <c r="M19" i="68"/>
  <c r="R19" i="68" s="1"/>
  <c r="M38" i="61"/>
  <c r="R38" i="61" s="1"/>
  <c r="M37" i="61"/>
  <c r="R37" i="61" s="1"/>
  <c r="M35" i="61"/>
  <c r="R35" i="61" s="1"/>
  <c r="S35" i="61" s="1"/>
  <c r="T35" i="61" s="1"/>
  <c r="M30" i="61"/>
  <c r="R30" i="61" s="1"/>
  <c r="M29" i="61"/>
  <c r="R29" i="61" s="1"/>
  <c r="M27" i="61"/>
  <c r="R27" i="61" s="1"/>
  <c r="M26" i="61"/>
  <c r="M22" i="61"/>
  <c r="R22" i="61" s="1"/>
  <c r="M21" i="61"/>
  <c r="R21" i="61" s="1"/>
  <c r="M19" i="61"/>
  <c r="R19" i="61" s="1"/>
  <c r="M35" i="53"/>
  <c r="R35" i="53" s="1"/>
  <c r="M27" i="53"/>
  <c r="R27" i="53" s="1"/>
  <c r="M26" i="53"/>
  <c r="M19" i="53"/>
  <c r="R19" i="53" s="1"/>
  <c r="M18" i="53"/>
  <c r="M35" i="60"/>
  <c r="R35" i="60" s="1"/>
  <c r="S35" i="60" s="1"/>
  <c r="T35" i="60" s="1"/>
  <c r="M34" i="60"/>
  <c r="M27" i="60"/>
  <c r="M26" i="60"/>
  <c r="R26" i="60" s="1"/>
  <c r="S26" i="60" s="1"/>
  <c r="T26" i="60" s="1"/>
  <c r="M19" i="60"/>
  <c r="R19" i="60" s="1"/>
  <c r="M18" i="60"/>
  <c r="M38" i="59"/>
  <c r="R38" i="59" s="1"/>
  <c r="M37" i="59"/>
  <c r="R37" i="59" s="1"/>
  <c r="M35" i="59"/>
  <c r="R35" i="59" s="1"/>
  <c r="N35" i="59" s="1"/>
  <c r="M34" i="59"/>
  <c r="M30" i="59"/>
  <c r="M29" i="59"/>
  <c r="R29" i="59" s="1"/>
  <c r="M27" i="59"/>
  <c r="R27" i="59" s="1"/>
  <c r="M26" i="59"/>
  <c r="M22" i="59"/>
  <c r="R22" i="59" s="1"/>
  <c r="M21" i="59"/>
  <c r="M19" i="59"/>
  <c r="R19" i="59" s="1"/>
  <c r="M18" i="59"/>
  <c r="M36" i="58"/>
  <c r="R36" i="58" s="1"/>
  <c r="M35" i="58"/>
  <c r="R35" i="58" s="1"/>
  <c r="N35" i="58" s="1"/>
  <c r="M34" i="58"/>
  <c r="M28" i="58"/>
  <c r="R28" i="58" s="1"/>
  <c r="M27" i="58"/>
  <c r="M26" i="58"/>
  <c r="M20" i="58"/>
  <c r="M19" i="58"/>
  <c r="R19" i="58" s="1"/>
  <c r="M18" i="58"/>
  <c r="M35" i="57"/>
  <c r="M34" i="57"/>
  <c r="M27" i="57"/>
  <c r="R27" i="57" s="1"/>
  <c r="M26" i="57"/>
  <c r="M19" i="57"/>
  <c r="R19" i="57" s="1"/>
  <c r="M18" i="57"/>
  <c r="M35" i="56"/>
  <c r="R35" i="56" s="1"/>
  <c r="N35" i="56" s="1"/>
  <c r="M34" i="56"/>
  <c r="M27" i="56"/>
  <c r="R27" i="56" s="1"/>
  <c r="S27" i="56" s="1"/>
  <c r="T27" i="56" s="1"/>
  <c r="M26" i="56"/>
  <c r="M19" i="56"/>
  <c r="R19" i="56" s="1"/>
  <c r="M18" i="56"/>
  <c r="M35" i="55"/>
  <c r="R35" i="55" s="1"/>
  <c r="N35" i="55" s="1"/>
  <c r="M34" i="55"/>
  <c r="M27" i="55"/>
  <c r="R27" i="55" s="1"/>
  <c r="M26" i="55"/>
  <c r="M19" i="55"/>
  <c r="M18" i="55"/>
  <c r="M18" i="41"/>
  <c r="M23" i="77" l="1"/>
  <c r="M23" i="71"/>
  <c r="M31" i="71"/>
  <c r="S28" i="74"/>
  <c r="T28" i="74" s="1"/>
  <c r="M39" i="77"/>
  <c r="M23" i="76"/>
  <c r="S21" i="71"/>
  <c r="T21" i="71" s="1"/>
  <c r="N21" i="71"/>
  <c r="S21" i="77"/>
  <c r="T21" i="77" s="1"/>
  <c r="N21" i="77"/>
  <c r="S29" i="71"/>
  <c r="T29" i="71" s="1"/>
  <c r="U29" i="71" s="1"/>
  <c r="V29" i="71" s="1"/>
  <c r="N29" i="71"/>
  <c r="S35" i="72"/>
  <c r="T35" i="72" s="1"/>
  <c r="N35" i="72"/>
  <c r="S19" i="74"/>
  <c r="T19" i="74" s="1"/>
  <c r="N19" i="74"/>
  <c r="S29" i="77"/>
  <c r="T29" i="77" s="1"/>
  <c r="N29" i="77"/>
  <c r="S27" i="71"/>
  <c r="T27" i="71" s="1"/>
  <c r="N27" i="71"/>
  <c r="S27" i="77"/>
  <c r="T27" i="77" s="1"/>
  <c r="N27" i="77"/>
  <c r="N27" i="72"/>
  <c r="N29" i="72"/>
  <c r="N19" i="73"/>
  <c r="M23" i="74"/>
  <c r="R23" i="74" s="1"/>
  <c r="U20" i="74"/>
  <c r="U27" i="71"/>
  <c r="M39" i="71"/>
  <c r="U37" i="71"/>
  <c r="M23" i="72"/>
  <c r="U21" i="72"/>
  <c r="M23" i="73"/>
  <c r="M39" i="73"/>
  <c r="R35" i="74"/>
  <c r="S35" i="74" s="1"/>
  <c r="T35" i="74" s="1"/>
  <c r="U35" i="74" s="1"/>
  <c r="S22" i="75"/>
  <c r="T22" i="75" s="1"/>
  <c r="U22" i="75" s="1"/>
  <c r="S28" i="75"/>
  <c r="T28" i="75" s="1"/>
  <c r="M39" i="75"/>
  <c r="M39" i="76"/>
  <c r="N37" i="71"/>
  <c r="N21" i="72"/>
  <c r="U27" i="72"/>
  <c r="U29" i="72"/>
  <c r="V29" i="72" s="1"/>
  <c r="M39" i="72"/>
  <c r="R39" i="72" s="1"/>
  <c r="N27" i="73"/>
  <c r="N29" i="73"/>
  <c r="R20" i="75"/>
  <c r="S20" i="75" s="1"/>
  <c r="T20" i="75" s="1"/>
  <c r="U20" i="75" s="1"/>
  <c r="V20" i="75" s="1"/>
  <c r="M31" i="75"/>
  <c r="R31" i="75" s="1"/>
  <c r="U35" i="75"/>
  <c r="V35" i="75" s="1"/>
  <c r="N29" i="76"/>
  <c r="S35" i="62"/>
  <c r="T35" i="62" s="1"/>
  <c r="U35" i="62" s="1"/>
  <c r="N35" i="62"/>
  <c r="S21" i="62"/>
  <c r="T21" i="62" s="1"/>
  <c r="U21" i="62" s="1"/>
  <c r="N21" i="62"/>
  <c r="U29" i="62"/>
  <c r="N27" i="62"/>
  <c r="N29" i="62"/>
  <c r="S27" i="69"/>
  <c r="T27" i="69" s="1"/>
  <c r="U27" i="69" s="1"/>
  <c r="N27" i="69"/>
  <c r="S29" i="69"/>
  <c r="T29" i="69" s="1"/>
  <c r="U29" i="69" s="1"/>
  <c r="N29" i="69"/>
  <c r="N21" i="69"/>
  <c r="S35" i="70"/>
  <c r="T35" i="70" s="1"/>
  <c r="N35" i="70"/>
  <c r="U27" i="70"/>
  <c r="V27" i="70" s="1"/>
  <c r="U29" i="70"/>
  <c r="V29" i="70" s="1"/>
  <c r="R21" i="70"/>
  <c r="N27" i="70"/>
  <c r="N29" i="70"/>
  <c r="S21" i="68"/>
  <c r="T21" i="68" s="1"/>
  <c r="U21" i="68" s="1"/>
  <c r="N21" i="68"/>
  <c r="S19" i="68"/>
  <c r="T19" i="68" s="1"/>
  <c r="U19" i="68" s="1"/>
  <c r="N19" i="68"/>
  <c r="S27" i="68"/>
  <c r="T27" i="68" s="1"/>
  <c r="U27" i="68" s="1"/>
  <c r="N27" i="68"/>
  <c r="S29" i="68"/>
  <c r="T29" i="68" s="1"/>
  <c r="N29" i="68"/>
  <c r="S27" i="61"/>
  <c r="T27" i="61" s="1"/>
  <c r="U27" i="61" s="1"/>
  <c r="N27" i="61"/>
  <c r="S19" i="61"/>
  <c r="T19" i="61" s="1"/>
  <c r="U19" i="61" s="1"/>
  <c r="N19" i="61"/>
  <c r="S21" i="61"/>
  <c r="T21" i="61" s="1"/>
  <c r="U21" i="61" s="1"/>
  <c r="N21" i="61"/>
  <c r="S29" i="61"/>
  <c r="T29" i="61" s="1"/>
  <c r="U29" i="61" s="1"/>
  <c r="N29" i="61"/>
  <c r="S19" i="53"/>
  <c r="T19" i="53" s="1"/>
  <c r="U19" i="53" s="1"/>
  <c r="V19" i="53" s="1"/>
  <c r="N19" i="53"/>
  <c r="S27" i="53"/>
  <c r="T27" i="53" s="1"/>
  <c r="U27" i="53" s="1"/>
  <c r="N27" i="53"/>
  <c r="S35" i="53"/>
  <c r="T35" i="53" s="1"/>
  <c r="N35" i="53"/>
  <c r="S19" i="60"/>
  <c r="T19" i="60" s="1"/>
  <c r="U19" i="60" s="1"/>
  <c r="N19" i="60"/>
  <c r="U35" i="60"/>
  <c r="V35" i="60" s="1"/>
  <c r="W35" i="60" s="1"/>
  <c r="X35" i="60" s="1"/>
  <c r="P35" i="60" s="1"/>
  <c r="S27" i="59"/>
  <c r="T27" i="59" s="1"/>
  <c r="U27" i="59" s="1"/>
  <c r="N27" i="59"/>
  <c r="S29" i="59"/>
  <c r="T29" i="59" s="1"/>
  <c r="N29" i="59"/>
  <c r="S19" i="59"/>
  <c r="T19" i="59" s="1"/>
  <c r="U19" i="59" s="1"/>
  <c r="N19" i="59"/>
  <c r="R21" i="59"/>
  <c r="S19" i="58"/>
  <c r="T19" i="58" s="1"/>
  <c r="U19" i="58" s="1"/>
  <c r="N19" i="58"/>
  <c r="R27" i="58"/>
  <c r="S19" i="57"/>
  <c r="T19" i="57" s="1"/>
  <c r="N19" i="57"/>
  <c r="R35" i="57"/>
  <c r="S19" i="56"/>
  <c r="T19" i="56" s="1"/>
  <c r="U19" i="56" s="1"/>
  <c r="N19" i="56"/>
  <c r="N27" i="56"/>
  <c r="S27" i="55"/>
  <c r="T27" i="55" s="1"/>
  <c r="U27" i="55" s="1"/>
  <c r="N27" i="55"/>
  <c r="R19" i="55"/>
  <c r="N22" i="77"/>
  <c r="S22" i="77"/>
  <c r="T22" i="77" s="1"/>
  <c r="U22" i="77" s="1"/>
  <c r="R23" i="77"/>
  <c r="U21" i="77"/>
  <c r="N28" i="77"/>
  <c r="S28" i="77"/>
  <c r="T28" i="77" s="1"/>
  <c r="U28" i="77" s="1"/>
  <c r="U27" i="77"/>
  <c r="U29" i="77"/>
  <c r="R39" i="77"/>
  <c r="S37" i="77"/>
  <c r="T37" i="77" s="1"/>
  <c r="U37" i="77" s="1"/>
  <c r="N37" i="77"/>
  <c r="N38" i="77"/>
  <c r="S38" i="77"/>
  <c r="T38" i="77" s="1"/>
  <c r="S19" i="77"/>
  <c r="T19" i="77" s="1"/>
  <c r="R20" i="77"/>
  <c r="R26" i="77"/>
  <c r="R30" i="77"/>
  <c r="M31" i="77"/>
  <c r="S35" i="77"/>
  <c r="T35" i="77" s="1"/>
  <c r="R36" i="77"/>
  <c r="R18" i="77"/>
  <c r="R34" i="77"/>
  <c r="R23" i="76"/>
  <c r="N28" i="76"/>
  <c r="S28" i="76"/>
  <c r="T28" i="76" s="1"/>
  <c r="U28" i="76" s="1"/>
  <c r="N22" i="76"/>
  <c r="S22" i="76"/>
  <c r="T22" i="76" s="1"/>
  <c r="U29" i="76"/>
  <c r="R39" i="76"/>
  <c r="S37" i="76"/>
  <c r="T37" i="76" s="1"/>
  <c r="U37" i="76" s="1"/>
  <c r="N37" i="76"/>
  <c r="S27" i="76"/>
  <c r="T27" i="76" s="1"/>
  <c r="N27" i="76"/>
  <c r="S21" i="76"/>
  <c r="T21" i="76" s="1"/>
  <c r="U21" i="76" s="1"/>
  <c r="N21" i="76"/>
  <c r="S30" i="76"/>
  <c r="T30" i="76" s="1"/>
  <c r="U30" i="76" s="1"/>
  <c r="N30" i="76"/>
  <c r="U35" i="76"/>
  <c r="N38" i="76"/>
  <c r="S38" i="76"/>
  <c r="T38" i="76" s="1"/>
  <c r="N35" i="76"/>
  <c r="S19" i="76"/>
  <c r="T19" i="76" s="1"/>
  <c r="U19" i="76" s="1"/>
  <c r="R20" i="76"/>
  <c r="R26" i="76"/>
  <c r="M31" i="76"/>
  <c r="R36" i="76"/>
  <c r="U22" i="76"/>
  <c r="R18" i="76"/>
  <c r="R34" i="76"/>
  <c r="S36" i="75"/>
  <c r="T36" i="75" s="1"/>
  <c r="U36" i="75" s="1"/>
  <c r="N36" i="75"/>
  <c r="S37" i="75"/>
  <c r="T37" i="75" s="1"/>
  <c r="N37" i="75"/>
  <c r="S21" i="75"/>
  <c r="T21" i="75" s="1"/>
  <c r="N21" i="75"/>
  <c r="W35" i="75"/>
  <c r="X35" i="75" s="1"/>
  <c r="P35" i="75" s="1"/>
  <c r="O35" i="75"/>
  <c r="S19" i="75"/>
  <c r="T19" i="75" s="1"/>
  <c r="S27" i="75"/>
  <c r="T27" i="75" s="1"/>
  <c r="N27" i="75"/>
  <c r="U29" i="75"/>
  <c r="S30" i="75"/>
  <c r="T30" i="75" s="1"/>
  <c r="N30" i="75"/>
  <c r="N35" i="75"/>
  <c r="R39" i="75"/>
  <c r="M23" i="75"/>
  <c r="R26" i="75"/>
  <c r="N29" i="75"/>
  <c r="S38" i="75"/>
  <c r="T38" i="75" s="1"/>
  <c r="U38" i="75" s="1"/>
  <c r="U27" i="75"/>
  <c r="U37" i="75"/>
  <c r="U28" i="75"/>
  <c r="R18" i="75"/>
  <c r="R34" i="75"/>
  <c r="N23" i="74"/>
  <c r="S23" i="74"/>
  <c r="T23" i="74" s="1"/>
  <c r="V20" i="74"/>
  <c r="S27" i="74"/>
  <c r="T27" i="74" s="1"/>
  <c r="N27" i="74"/>
  <c r="S21" i="74"/>
  <c r="T21" i="74" s="1"/>
  <c r="U21" i="74" s="1"/>
  <c r="N21" i="74"/>
  <c r="M31" i="74"/>
  <c r="U26" i="74"/>
  <c r="M39" i="74"/>
  <c r="N26" i="74"/>
  <c r="U29" i="74"/>
  <c r="N30" i="74"/>
  <c r="S30" i="74"/>
  <c r="T30" i="74" s="1"/>
  <c r="N35" i="74"/>
  <c r="U23" i="74"/>
  <c r="N36" i="74"/>
  <c r="S36" i="74"/>
  <c r="T36" i="74" s="1"/>
  <c r="U19" i="74"/>
  <c r="N20" i="74"/>
  <c r="S22" i="74"/>
  <c r="T22" i="74" s="1"/>
  <c r="U22" i="74" s="1"/>
  <c r="N29" i="74"/>
  <c r="S38" i="74"/>
  <c r="T38" i="74" s="1"/>
  <c r="U38" i="74" s="1"/>
  <c r="U28" i="74"/>
  <c r="R37" i="74"/>
  <c r="R18" i="74"/>
  <c r="R34" i="74"/>
  <c r="N22" i="73"/>
  <c r="S22" i="73"/>
  <c r="T22" i="73" s="1"/>
  <c r="U22" i="73" s="1"/>
  <c r="R31" i="73"/>
  <c r="N28" i="73"/>
  <c r="S28" i="73"/>
  <c r="T28" i="73" s="1"/>
  <c r="U28" i="73" s="1"/>
  <c r="S30" i="73"/>
  <c r="T30" i="73" s="1"/>
  <c r="U30" i="73" s="1"/>
  <c r="N30" i="73"/>
  <c r="S36" i="73"/>
  <c r="T36" i="73" s="1"/>
  <c r="N36" i="73"/>
  <c r="R23" i="73"/>
  <c r="U27" i="73"/>
  <c r="U29" i="73"/>
  <c r="R39" i="73"/>
  <c r="S37" i="73"/>
  <c r="T37" i="73" s="1"/>
  <c r="N37" i="73"/>
  <c r="U19" i="73"/>
  <c r="S21" i="73"/>
  <c r="T21" i="73" s="1"/>
  <c r="N21" i="73"/>
  <c r="N38" i="73"/>
  <c r="S38" i="73"/>
  <c r="T38" i="73" s="1"/>
  <c r="U36" i="73"/>
  <c r="R20" i="73"/>
  <c r="R26" i="73"/>
  <c r="S35" i="73"/>
  <c r="T35" i="73" s="1"/>
  <c r="U37" i="73"/>
  <c r="R18" i="73"/>
  <c r="R34" i="73"/>
  <c r="V21" i="72"/>
  <c r="V27" i="72"/>
  <c r="S36" i="72"/>
  <c r="T36" i="72" s="1"/>
  <c r="N36" i="72"/>
  <c r="U35" i="72"/>
  <c r="S37" i="72"/>
  <c r="T37" i="72" s="1"/>
  <c r="N37" i="72"/>
  <c r="R23" i="72"/>
  <c r="N28" i="72"/>
  <c r="S28" i="72"/>
  <c r="T28" i="72" s="1"/>
  <c r="N22" i="72"/>
  <c r="S22" i="72"/>
  <c r="T22" i="72" s="1"/>
  <c r="U22" i="72" s="1"/>
  <c r="N38" i="72"/>
  <c r="S38" i="72"/>
  <c r="T38" i="72" s="1"/>
  <c r="S19" i="72"/>
  <c r="T19" i="72" s="1"/>
  <c r="R20" i="72"/>
  <c r="R26" i="72"/>
  <c r="R30" i="72"/>
  <c r="M31" i="72"/>
  <c r="U37" i="72"/>
  <c r="U28" i="72"/>
  <c r="U38" i="72"/>
  <c r="R18" i="72"/>
  <c r="R34" i="72"/>
  <c r="R39" i="71"/>
  <c r="V37" i="71"/>
  <c r="V27" i="71"/>
  <c r="N22" i="71"/>
  <c r="S22" i="71"/>
  <c r="T22" i="71" s="1"/>
  <c r="R23" i="71"/>
  <c r="U21" i="71"/>
  <c r="R31" i="71"/>
  <c r="N28" i="71"/>
  <c r="S28" i="71"/>
  <c r="T28" i="71" s="1"/>
  <c r="N38" i="71"/>
  <c r="S38" i="71"/>
  <c r="T38" i="71" s="1"/>
  <c r="U38" i="71" s="1"/>
  <c r="S19" i="71"/>
  <c r="T19" i="71" s="1"/>
  <c r="R20" i="71"/>
  <c r="R26" i="71"/>
  <c r="R30" i="71"/>
  <c r="S35" i="71"/>
  <c r="T35" i="71" s="1"/>
  <c r="U35" i="71" s="1"/>
  <c r="R36" i="71"/>
  <c r="R18" i="71"/>
  <c r="R34" i="71"/>
  <c r="S30" i="62"/>
  <c r="T30" i="62" s="1"/>
  <c r="U30" i="62" s="1"/>
  <c r="N30" i="62"/>
  <c r="U27" i="62"/>
  <c r="V29" i="62"/>
  <c r="S37" i="62"/>
  <c r="T37" i="62" s="1"/>
  <c r="N37" i="62"/>
  <c r="U19" i="62"/>
  <c r="N19" i="62"/>
  <c r="N22" i="62"/>
  <c r="S22" i="62"/>
  <c r="T22" i="62" s="1"/>
  <c r="N38" i="62"/>
  <c r="S38" i="62"/>
  <c r="T38" i="62" s="1"/>
  <c r="U38" i="62" s="1"/>
  <c r="R34" i="62"/>
  <c r="U35" i="70"/>
  <c r="S37" i="70"/>
  <c r="T37" i="70" s="1"/>
  <c r="U37" i="70" s="1"/>
  <c r="N37" i="70"/>
  <c r="N22" i="70"/>
  <c r="S22" i="70"/>
  <c r="T22" i="70" s="1"/>
  <c r="U22" i="70" s="1"/>
  <c r="N38" i="70"/>
  <c r="S38" i="70"/>
  <c r="T38" i="70" s="1"/>
  <c r="U38" i="70" s="1"/>
  <c r="S19" i="70"/>
  <c r="T19" i="70" s="1"/>
  <c r="R30" i="70"/>
  <c r="R34" i="70"/>
  <c r="N22" i="69"/>
  <c r="S22" i="69"/>
  <c r="T22" i="69" s="1"/>
  <c r="U22" i="69" s="1"/>
  <c r="U21" i="69"/>
  <c r="U19" i="69"/>
  <c r="S37" i="69"/>
  <c r="T37" i="69" s="1"/>
  <c r="U37" i="69" s="1"/>
  <c r="N37" i="69"/>
  <c r="N38" i="69"/>
  <c r="S38" i="69"/>
  <c r="T38" i="69" s="1"/>
  <c r="U38" i="69" s="1"/>
  <c r="N19" i="69"/>
  <c r="R20" i="69"/>
  <c r="R26" i="69"/>
  <c r="R30" i="69"/>
  <c r="S35" i="69"/>
  <c r="T35" i="69" s="1"/>
  <c r="U35" i="69" s="1"/>
  <c r="R34" i="69"/>
  <c r="N22" i="68"/>
  <c r="S22" i="68"/>
  <c r="T22" i="68" s="1"/>
  <c r="S30" i="68"/>
  <c r="T30" i="68" s="1"/>
  <c r="U30" i="68" s="1"/>
  <c r="N30" i="68"/>
  <c r="U29" i="68"/>
  <c r="S37" i="68"/>
  <c r="T37" i="68" s="1"/>
  <c r="N37" i="68"/>
  <c r="U35" i="68"/>
  <c r="N38" i="68"/>
  <c r="S38" i="68"/>
  <c r="T38" i="68" s="1"/>
  <c r="U38" i="68" s="1"/>
  <c r="N35" i="68"/>
  <c r="R26" i="68"/>
  <c r="U37" i="68"/>
  <c r="S30" i="61"/>
  <c r="T30" i="61" s="1"/>
  <c r="U30" i="61" s="1"/>
  <c r="N30" i="61"/>
  <c r="N22" i="61"/>
  <c r="S22" i="61"/>
  <c r="T22" i="61" s="1"/>
  <c r="S37" i="61"/>
  <c r="T37" i="61" s="1"/>
  <c r="U37" i="61" s="1"/>
  <c r="N37" i="61"/>
  <c r="U35" i="61"/>
  <c r="N38" i="61"/>
  <c r="S38" i="61"/>
  <c r="T38" i="61" s="1"/>
  <c r="U38" i="61" s="1"/>
  <c r="N35" i="61"/>
  <c r="R26" i="61"/>
  <c r="U35" i="53"/>
  <c r="R26" i="53"/>
  <c r="R18" i="53"/>
  <c r="R27" i="60"/>
  <c r="U26" i="60"/>
  <c r="N35" i="60"/>
  <c r="N26" i="60"/>
  <c r="R18" i="60"/>
  <c r="R34" i="60"/>
  <c r="U29" i="59"/>
  <c r="S37" i="59"/>
  <c r="T37" i="59" s="1"/>
  <c r="U37" i="59" s="1"/>
  <c r="N37" i="59"/>
  <c r="N22" i="59"/>
  <c r="S22" i="59"/>
  <c r="T22" i="59" s="1"/>
  <c r="U22" i="59" s="1"/>
  <c r="N38" i="59"/>
  <c r="S38" i="59"/>
  <c r="T38" i="59" s="1"/>
  <c r="U38" i="59" s="1"/>
  <c r="R26" i="59"/>
  <c r="R30" i="59"/>
  <c r="S35" i="59"/>
  <c r="T35" i="59" s="1"/>
  <c r="R18" i="59"/>
  <c r="R34" i="59"/>
  <c r="N28" i="58"/>
  <c r="S28" i="58"/>
  <c r="T28" i="58" s="1"/>
  <c r="U28" i="58" s="1"/>
  <c r="S36" i="58"/>
  <c r="T36" i="58" s="1"/>
  <c r="U36" i="58" s="1"/>
  <c r="N36" i="58"/>
  <c r="R20" i="58"/>
  <c r="R26" i="58"/>
  <c r="S35" i="58"/>
  <c r="T35" i="58" s="1"/>
  <c r="R18" i="58"/>
  <c r="R34" i="58"/>
  <c r="R26" i="57"/>
  <c r="S27" i="57"/>
  <c r="T27" i="57" s="1"/>
  <c r="U27" i="57" s="1"/>
  <c r="N27" i="57"/>
  <c r="U19" i="57"/>
  <c r="R18" i="57"/>
  <c r="R34" i="57"/>
  <c r="U27" i="56"/>
  <c r="R26" i="56"/>
  <c r="S35" i="56"/>
  <c r="T35" i="56" s="1"/>
  <c r="U35" i="56" s="1"/>
  <c r="R18" i="56"/>
  <c r="R34" i="56"/>
  <c r="R26" i="55"/>
  <c r="S35" i="55"/>
  <c r="T35" i="55" s="1"/>
  <c r="U35" i="55" s="1"/>
  <c r="R18" i="55"/>
  <c r="R34" i="55"/>
  <c r="A23" i="63"/>
  <c r="A22" i="63"/>
  <c r="A21" i="63"/>
  <c r="A20" i="63"/>
  <c r="A19" i="63"/>
  <c r="A18" i="63"/>
  <c r="A17" i="63"/>
  <c r="A16" i="63"/>
  <c r="F38" i="77"/>
  <c r="F30" i="77"/>
  <c r="F22" i="77"/>
  <c r="M15" i="77"/>
  <c r="R15" i="77" s="1"/>
  <c r="N15" i="77" s="1"/>
  <c r="F15" i="77"/>
  <c r="M14" i="77"/>
  <c r="R14" i="77" s="1"/>
  <c r="F14" i="77"/>
  <c r="M13" i="77"/>
  <c r="R13" i="77" s="1"/>
  <c r="N13" i="77" s="1"/>
  <c r="F13" i="77"/>
  <c r="M12" i="77"/>
  <c r="R12" i="77" s="1"/>
  <c r="F12" i="77"/>
  <c r="M11" i="77"/>
  <c r="R11" i="77" s="1"/>
  <c r="N11" i="77" s="1"/>
  <c r="F11" i="77"/>
  <c r="M10" i="77"/>
  <c r="R10" i="77" s="1"/>
  <c r="F10" i="77"/>
  <c r="M9" i="77"/>
  <c r="R9" i="77" s="1"/>
  <c r="N9" i="77" s="1"/>
  <c r="F9" i="77"/>
  <c r="M8" i="77"/>
  <c r="R8" i="77" s="1"/>
  <c r="N8" i="77" s="1"/>
  <c r="F8" i="77"/>
  <c r="M7" i="77"/>
  <c r="R7" i="77" s="1"/>
  <c r="F7" i="77"/>
  <c r="AC6" i="77"/>
  <c r="R6" i="77"/>
  <c r="S6" i="77" s="1"/>
  <c r="T6" i="77" s="1"/>
  <c r="M6" i="77"/>
  <c r="F6" i="77"/>
  <c r="A6" i="77"/>
  <c r="AF2" i="77"/>
  <c r="K1" i="77"/>
  <c r="F38" i="76"/>
  <c r="F30" i="76"/>
  <c r="F22" i="76"/>
  <c r="M15" i="76"/>
  <c r="F15" i="76"/>
  <c r="M14" i="76"/>
  <c r="R14" i="76" s="1"/>
  <c r="F14" i="76"/>
  <c r="M13" i="76"/>
  <c r="R13" i="76" s="1"/>
  <c r="F13" i="76"/>
  <c r="M12" i="76"/>
  <c r="R12" i="76" s="1"/>
  <c r="F12" i="76"/>
  <c r="M11" i="76"/>
  <c r="R11" i="76" s="1"/>
  <c r="F11" i="76"/>
  <c r="M10" i="76"/>
  <c r="R10" i="76" s="1"/>
  <c r="F10" i="76"/>
  <c r="M9" i="76"/>
  <c r="R9" i="76" s="1"/>
  <c r="F9" i="76"/>
  <c r="M8" i="76"/>
  <c r="R8" i="76" s="1"/>
  <c r="F8" i="76"/>
  <c r="M7" i="76"/>
  <c r="R7" i="76" s="1"/>
  <c r="F7" i="76"/>
  <c r="AC6" i="76"/>
  <c r="M6" i="76"/>
  <c r="F6" i="76"/>
  <c r="A6" i="76"/>
  <c r="AF2" i="76"/>
  <c r="K1" i="76"/>
  <c r="F38" i="75"/>
  <c r="F30" i="75"/>
  <c r="F22" i="75"/>
  <c r="M15" i="75"/>
  <c r="R15" i="75" s="1"/>
  <c r="N15" i="75" s="1"/>
  <c r="F15" i="75"/>
  <c r="M14" i="75"/>
  <c r="R14" i="75" s="1"/>
  <c r="F14" i="75"/>
  <c r="R13" i="75"/>
  <c r="N13" i="75" s="1"/>
  <c r="M13" i="75"/>
  <c r="F13" i="75"/>
  <c r="M12" i="75"/>
  <c r="R12" i="75" s="1"/>
  <c r="S12" i="75" s="1"/>
  <c r="T12" i="75" s="1"/>
  <c r="F12" i="75"/>
  <c r="M11" i="75"/>
  <c r="R11" i="75" s="1"/>
  <c r="F11" i="75"/>
  <c r="M10" i="75"/>
  <c r="R10" i="75" s="1"/>
  <c r="F10" i="75"/>
  <c r="M9" i="75"/>
  <c r="R9" i="75" s="1"/>
  <c r="S9" i="75" s="1"/>
  <c r="T9" i="75" s="1"/>
  <c r="F9" i="75"/>
  <c r="M8" i="75"/>
  <c r="R8" i="75" s="1"/>
  <c r="F8" i="75"/>
  <c r="M7" i="75"/>
  <c r="R7" i="75" s="1"/>
  <c r="F7" i="75"/>
  <c r="AC6" i="75"/>
  <c r="M6" i="75"/>
  <c r="F6" i="75"/>
  <c r="A6" i="75"/>
  <c r="AF2" i="75"/>
  <c r="K1" i="75"/>
  <c r="F38" i="74"/>
  <c r="F30" i="74"/>
  <c r="F22" i="74"/>
  <c r="S15" i="74"/>
  <c r="T15" i="74" s="1"/>
  <c r="M15" i="74"/>
  <c r="R15" i="74" s="1"/>
  <c r="N15" i="74" s="1"/>
  <c r="F15" i="74"/>
  <c r="M14" i="74"/>
  <c r="R14" i="74" s="1"/>
  <c r="F14" i="74"/>
  <c r="M13" i="74"/>
  <c r="R13" i="74" s="1"/>
  <c r="N13" i="74" s="1"/>
  <c r="F13" i="74"/>
  <c r="M12" i="74"/>
  <c r="R12" i="74" s="1"/>
  <c r="F12" i="74"/>
  <c r="M11" i="74"/>
  <c r="F11" i="74"/>
  <c r="M10" i="74"/>
  <c r="R10" i="74" s="1"/>
  <c r="N10" i="74" s="1"/>
  <c r="F10" i="74"/>
  <c r="M9" i="74"/>
  <c r="R9" i="74" s="1"/>
  <c r="N9" i="74" s="1"/>
  <c r="F9" i="74"/>
  <c r="M8" i="74"/>
  <c r="R8" i="74" s="1"/>
  <c r="N8" i="74" s="1"/>
  <c r="F8" i="74"/>
  <c r="M7" i="74"/>
  <c r="R7" i="74" s="1"/>
  <c r="F7" i="74"/>
  <c r="AC6" i="74"/>
  <c r="M6" i="74"/>
  <c r="F6" i="74"/>
  <c r="A6" i="74"/>
  <c r="AF2" i="74"/>
  <c r="K1" i="74"/>
  <c r="F38" i="73"/>
  <c r="F30" i="73"/>
  <c r="F22" i="73"/>
  <c r="M15" i="73"/>
  <c r="R15" i="73" s="1"/>
  <c r="N15" i="73" s="1"/>
  <c r="F15" i="73"/>
  <c r="M14" i="73"/>
  <c r="R14" i="73" s="1"/>
  <c r="F14" i="73"/>
  <c r="M13" i="73"/>
  <c r="R13" i="73" s="1"/>
  <c r="N13" i="73" s="1"/>
  <c r="F13" i="73"/>
  <c r="M12" i="73"/>
  <c r="R12" i="73" s="1"/>
  <c r="F12" i="73"/>
  <c r="M11" i="73"/>
  <c r="R11" i="73" s="1"/>
  <c r="N11" i="73" s="1"/>
  <c r="F11" i="73"/>
  <c r="M10" i="73"/>
  <c r="R10" i="73" s="1"/>
  <c r="F10" i="73"/>
  <c r="M9" i="73"/>
  <c r="R9" i="73" s="1"/>
  <c r="N9" i="73" s="1"/>
  <c r="F9" i="73"/>
  <c r="S8" i="73"/>
  <c r="T8" i="73" s="1"/>
  <c r="M8" i="73"/>
  <c r="R8" i="73" s="1"/>
  <c r="N8" i="73" s="1"/>
  <c r="F8" i="73"/>
  <c r="M7" i="73"/>
  <c r="R7" i="73" s="1"/>
  <c r="S7" i="73" s="1"/>
  <c r="T7" i="73" s="1"/>
  <c r="F7" i="73"/>
  <c r="AC6" i="73"/>
  <c r="M6" i="73"/>
  <c r="F6" i="73"/>
  <c r="A6" i="73"/>
  <c r="AF2" i="73"/>
  <c r="K1" i="73"/>
  <c r="F38" i="72"/>
  <c r="F30" i="72"/>
  <c r="F22" i="72"/>
  <c r="S15" i="72"/>
  <c r="T15" i="72" s="1"/>
  <c r="M15" i="72"/>
  <c r="R15" i="72" s="1"/>
  <c r="N15" i="72" s="1"/>
  <c r="F15" i="72"/>
  <c r="M14" i="72"/>
  <c r="R14" i="72" s="1"/>
  <c r="F14" i="72"/>
  <c r="M13" i="72"/>
  <c r="R13" i="72" s="1"/>
  <c r="N13" i="72" s="1"/>
  <c r="F13" i="72"/>
  <c r="M12" i="72"/>
  <c r="R12" i="72" s="1"/>
  <c r="F12" i="72"/>
  <c r="M11" i="72"/>
  <c r="R11" i="72" s="1"/>
  <c r="N11" i="72" s="1"/>
  <c r="F11" i="72"/>
  <c r="M10" i="72"/>
  <c r="R10" i="72" s="1"/>
  <c r="N10" i="72" s="1"/>
  <c r="F10" i="72"/>
  <c r="M9" i="72"/>
  <c r="R9" i="72" s="1"/>
  <c r="N9" i="72" s="1"/>
  <c r="F9" i="72"/>
  <c r="M8" i="72"/>
  <c r="R8" i="72" s="1"/>
  <c r="N8" i="72" s="1"/>
  <c r="F8" i="72"/>
  <c r="M7" i="72"/>
  <c r="R7" i="72" s="1"/>
  <c r="S7" i="72" s="1"/>
  <c r="T7" i="72" s="1"/>
  <c r="F7" i="72"/>
  <c r="AC6" i="72"/>
  <c r="M6" i="72"/>
  <c r="F6" i="72"/>
  <c r="A6" i="72"/>
  <c r="AF2" i="72"/>
  <c r="K1" i="72"/>
  <c r="F38" i="71"/>
  <c r="F30" i="71"/>
  <c r="F22" i="71"/>
  <c r="M15" i="71"/>
  <c r="R15" i="71" s="1"/>
  <c r="N15" i="71" s="1"/>
  <c r="F15" i="71"/>
  <c r="M14" i="71"/>
  <c r="R14" i="71" s="1"/>
  <c r="F14" i="71"/>
  <c r="M13" i="71"/>
  <c r="R13" i="71" s="1"/>
  <c r="N13" i="71" s="1"/>
  <c r="F13" i="71"/>
  <c r="M12" i="71"/>
  <c r="R12" i="71" s="1"/>
  <c r="F12" i="71"/>
  <c r="S11" i="71"/>
  <c r="T11" i="71" s="1"/>
  <c r="M11" i="71"/>
  <c r="R11" i="71" s="1"/>
  <c r="N11" i="71" s="1"/>
  <c r="F11" i="71"/>
  <c r="M10" i="71"/>
  <c r="R10" i="71" s="1"/>
  <c r="F10" i="71"/>
  <c r="M9" i="71"/>
  <c r="F9" i="71"/>
  <c r="M8" i="71"/>
  <c r="R8" i="71" s="1"/>
  <c r="N8" i="71" s="1"/>
  <c r="F8" i="71"/>
  <c r="M7" i="71"/>
  <c r="R7" i="71" s="1"/>
  <c r="S7" i="71" s="1"/>
  <c r="T7" i="71" s="1"/>
  <c r="F7" i="71"/>
  <c r="AC6" i="71"/>
  <c r="M6" i="71"/>
  <c r="R6" i="71" s="1"/>
  <c r="F6" i="71"/>
  <c r="A6" i="71"/>
  <c r="AF2" i="71"/>
  <c r="K1" i="71"/>
  <c r="M8" i="62"/>
  <c r="M9" i="62"/>
  <c r="M10" i="62"/>
  <c r="M11" i="62"/>
  <c r="M12" i="62"/>
  <c r="M13" i="62"/>
  <c r="M14" i="62"/>
  <c r="M15" i="62"/>
  <c r="M7" i="62"/>
  <c r="M6" i="62"/>
  <c r="M8" i="70"/>
  <c r="M9" i="70"/>
  <c r="M26" i="70" s="1"/>
  <c r="R26" i="70" s="1"/>
  <c r="M10" i="70"/>
  <c r="M11" i="70"/>
  <c r="M12" i="70"/>
  <c r="M13" i="70"/>
  <c r="M14" i="70"/>
  <c r="M15" i="70"/>
  <c r="M7" i="70"/>
  <c r="M6" i="70"/>
  <c r="M15" i="69"/>
  <c r="M8" i="69"/>
  <c r="M9" i="69"/>
  <c r="M10" i="69"/>
  <c r="M11" i="69"/>
  <c r="M12" i="69"/>
  <c r="M13" i="69"/>
  <c r="M14" i="69"/>
  <c r="M7" i="69"/>
  <c r="M6" i="69"/>
  <c r="M8" i="68"/>
  <c r="M9" i="68"/>
  <c r="M10" i="68"/>
  <c r="M11" i="68"/>
  <c r="M12" i="68"/>
  <c r="M13" i="68"/>
  <c r="M14" i="68"/>
  <c r="M15" i="68"/>
  <c r="M7" i="68"/>
  <c r="M6" i="68"/>
  <c r="M8" i="61"/>
  <c r="M9" i="61"/>
  <c r="M10" i="61"/>
  <c r="M11" i="61"/>
  <c r="M12" i="61"/>
  <c r="M13" i="61"/>
  <c r="M14" i="61"/>
  <c r="M15" i="61"/>
  <c r="M7" i="61"/>
  <c r="M6" i="61"/>
  <c r="M15" i="53"/>
  <c r="M8" i="53"/>
  <c r="M9" i="53"/>
  <c r="M10" i="53"/>
  <c r="M11" i="53"/>
  <c r="M12" i="53"/>
  <c r="M13" i="53"/>
  <c r="M14" i="53"/>
  <c r="M7" i="53"/>
  <c r="M6" i="53"/>
  <c r="M8" i="60"/>
  <c r="M9" i="60"/>
  <c r="M10" i="60"/>
  <c r="M11" i="60"/>
  <c r="M12" i="60"/>
  <c r="M13" i="60"/>
  <c r="M14" i="60"/>
  <c r="M15" i="60"/>
  <c r="M7" i="60"/>
  <c r="M6" i="60"/>
  <c r="M8" i="59"/>
  <c r="M9" i="59"/>
  <c r="M10" i="59"/>
  <c r="M11" i="59"/>
  <c r="M12" i="59"/>
  <c r="M13" i="59"/>
  <c r="M14" i="59"/>
  <c r="M15" i="59"/>
  <c r="M7" i="59"/>
  <c r="M8" i="58"/>
  <c r="M9" i="58"/>
  <c r="M10" i="58"/>
  <c r="M11" i="58"/>
  <c r="M12" i="58"/>
  <c r="M13" i="58"/>
  <c r="M14" i="58"/>
  <c r="M15" i="58"/>
  <c r="M7" i="58"/>
  <c r="M6" i="58"/>
  <c r="M8" i="57"/>
  <c r="M9" i="57"/>
  <c r="M10" i="57"/>
  <c r="M11" i="57"/>
  <c r="M12" i="57"/>
  <c r="M13" i="57"/>
  <c r="M14" i="57"/>
  <c r="M15" i="57"/>
  <c r="M7" i="57"/>
  <c r="M6" i="57"/>
  <c r="M8" i="56"/>
  <c r="M9" i="56"/>
  <c r="M10" i="56"/>
  <c r="M11" i="56"/>
  <c r="M12" i="56"/>
  <c r="M13" i="56"/>
  <c r="M14" i="56"/>
  <c r="M15" i="56"/>
  <c r="M7" i="56"/>
  <c r="M6" i="56"/>
  <c r="M8" i="55"/>
  <c r="M9" i="55"/>
  <c r="M10" i="55"/>
  <c r="M11" i="55"/>
  <c r="M12" i="55"/>
  <c r="M13" i="55"/>
  <c r="M14" i="55"/>
  <c r="M15" i="55"/>
  <c r="M7" i="55"/>
  <c r="M6" i="55"/>
  <c r="M7" i="41"/>
  <c r="M8" i="41"/>
  <c r="M9" i="41"/>
  <c r="M10" i="41"/>
  <c r="M11" i="41"/>
  <c r="M12" i="41"/>
  <c r="M13" i="41"/>
  <c r="M14" i="41"/>
  <c r="M15" i="41"/>
  <c r="M6" i="41"/>
  <c r="AF2" i="70"/>
  <c r="S11" i="73" l="1"/>
  <c r="T11" i="73" s="1"/>
  <c r="S9" i="74"/>
  <c r="T9" i="74" s="1"/>
  <c r="S15" i="77"/>
  <c r="T15" i="77" s="1"/>
  <c r="S8" i="77"/>
  <c r="T8" i="77" s="1"/>
  <c r="N20" i="75"/>
  <c r="M37" i="53"/>
  <c r="R37" i="53" s="1"/>
  <c r="M21" i="53"/>
  <c r="R21" i="53" s="1"/>
  <c r="M29" i="53"/>
  <c r="R29" i="53" s="1"/>
  <c r="M29" i="56"/>
  <c r="M37" i="56"/>
  <c r="R37" i="56" s="1"/>
  <c r="M21" i="56"/>
  <c r="R21" i="56" s="1"/>
  <c r="M21" i="55"/>
  <c r="R21" i="55" s="1"/>
  <c r="M29" i="55"/>
  <c r="R29" i="55" s="1"/>
  <c r="M37" i="55"/>
  <c r="R37" i="55" s="1"/>
  <c r="O35" i="60"/>
  <c r="S7" i="75"/>
  <c r="T7" i="75" s="1"/>
  <c r="N7" i="75"/>
  <c r="S11" i="75"/>
  <c r="T11" i="75" s="1"/>
  <c r="N11" i="75"/>
  <c r="S7" i="76"/>
  <c r="T7" i="76" s="1"/>
  <c r="U7" i="76" s="1"/>
  <c r="N7" i="76"/>
  <c r="N9" i="76"/>
  <c r="S9" i="76"/>
  <c r="T9" i="76" s="1"/>
  <c r="U9" i="76" s="1"/>
  <c r="V9" i="76" s="1"/>
  <c r="S11" i="76"/>
  <c r="T11" i="76" s="1"/>
  <c r="N11" i="76"/>
  <c r="N13" i="76"/>
  <c r="S13" i="76"/>
  <c r="T13" i="76" s="1"/>
  <c r="U13" i="76" s="1"/>
  <c r="V13" i="76" s="1"/>
  <c r="S6" i="71"/>
  <c r="T6" i="71" s="1"/>
  <c r="N6" i="71"/>
  <c r="V35" i="74"/>
  <c r="N7" i="71"/>
  <c r="S9" i="73"/>
  <c r="T9" i="73" s="1"/>
  <c r="S8" i="74"/>
  <c r="T8" i="74" s="1"/>
  <c r="S13" i="75"/>
  <c r="T13" i="75" s="1"/>
  <c r="U13" i="75" s="1"/>
  <c r="V13" i="75" s="1"/>
  <c r="M16" i="76"/>
  <c r="S15" i="71"/>
  <c r="T15" i="71" s="1"/>
  <c r="M16" i="72"/>
  <c r="N7" i="72"/>
  <c r="S15" i="73"/>
  <c r="T15" i="73" s="1"/>
  <c r="M16" i="74"/>
  <c r="S10" i="74"/>
  <c r="T10" i="74" s="1"/>
  <c r="N12" i="75"/>
  <c r="S11" i="77"/>
  <c r="T11" i="77" s="1"/>
  <c r="Q35" i="60"/>
  <c r="U12" i="75"/>
  <c r="U11" i="76"/>
  <c r="R15" i="76"/>
  <c r="M20" i="62"/>
  <c r="R20" i="62" s="1"/>
  <c r="M26" i="62"/>
  <c r="R26" i="62" s="1"/>
  <c r="M28" i="62"/>
  <c r="M36" i="62"/>
  <c r="M18" i="62"/>
  <c r="M18" i="70"/>
  <c r="R18" i="70" s="1"/>
  <c r="M28" i="69"/>
  <c r="M36" i="69"/>
  <c r="M18" i="69"/>
  <c r="M36" i="68"/>
  <c r="R36" i="68" s="1"/>
  <c r="M18" i="68"/>
  <c r="R18" i="68" s="1"/>
  <c r="M36" i="61"/>
  <c r="R36" i="61" s="1"/>
  <c r="N36" i="61" s="1"/>
  <c r="M18" i="61"/>
  <c r="R18" i="61" s="1"/>
  <c r="N18" i="61" s="1"/>
  <c r="M36" i="53"/>
  <c r="R36" i="53" s="1"/>
  <c r="M30" i="53"/>
  <c r="R30" i="53" s="1"/>
  <c r="S30" i="53" s="1"/>
  <c r="T30" i="53" s="1"/>
  <c r="M22" i="53"/>
  <c r="R22" i="53" s="1"/>
  <c r="M38" i="53"/>
  <c r="M22" i="60"/>
  <c r="R22" i="60" s="1"/>
  <c r="M38" i="60"/>
  <c r="R38" i="60" s="1"/>
  <c r="M30" i="60"/>
  <c r="R30" i="60" s="1"/>
  <c r="M30" i="58"/>
  <c r="R30" i="58" s="1"/>
  <c r="M38" i="58"/>
  <c r="R38" i="58" s="1"/>
  <c r="M22" i="58"/>
  <c r="M38" i="57"/>
  <c r="R38" i="57" s="1"/>
  <c r="M22" i="57"/>
  <c r="R22" i="57" s="1"/>
  <c r="M30" i="57"/>
  <c r="R30" i="57" s="1"/>
  <c r="M38" i="56"/>
  <c r="R38" i="56" s="1"/>
  <c r="M30" i="56"/>
  <c r="R30" i="56" s="1"/>
  <c r="N30" i="56" s="1"/>
  <c r="M22" i="56"/>
  <c r="R22" i="56" s="1"/>
  <c r="M38" i="55"/>
  <c r="R38" i="55" s="1"/>
  <c r="M30" i="55"/>
  <c r="R30" i="55" s="1"/>
  <c r="M22" i="55"/>
  <c r="R22" i="55" s="1"/>
  <c r="M36" i="57"/>
  <c r="R36" i="57" s="1"/>
  <c r="M28" i="57"/>
  <c r="M20" i="57"/>
  <c r="R20" i="57" s="1"/>
  <c r="S20" i="57" s="1"/>
  <c r="T20" i="57" s="1"/>
  <c r="U20" i="57" s="1"/>
  <c r="V20" i="57" s="1"/>
  <c r="W20" i="57" s="1"/>
  <c r="X20" i="57" s="1"/>
  <c r="M20" i="70"/>
  <c r="M36" i="70"/>
  <c r="M28" i="70"/>
  <c r="S21" i="70"/>
  <c r="T21" i="70" s="1"/>
  <c r="U21" i="70" s="1"/>
  <c r="V21" i="70" s="1"/>
  <c r="W21" i="70" s="1"/>
  <c r="X21" i="70" s="1"/>
  <c r="N21" i="70"/>
  <c r="M36" i="60"/>
  <c r="R36" i="60" s="1"/>
  <c r="M28" i="60"/>
  <c r="M20" i="60"/>
  <c r="R20" i="60" s="1"/>
  <c r="S20" i="60" s="1"/>
  <c r="T20" i="60" s="1"/>
  <c r="U20" i="60" s="1"/>
  <c r="V20" i="60" s="1"/>
  <c r="W20" i="60" s="1"/>
  <c r="X20" i="60" s="1"/>
  <c r="M28" i="68"/>
  <c r="M34" i="68"/>
  <c r="M20" i="68"/>
  <c r="M28" i="61"/>
  <c r="M34" i="61"/>
  <c r="M20" i="61"/>
  <c r="M34" i="53"/>
  <c r="M20" i="53"/>
  <c r="M28" i="53"/>
  <c r="M37" i="60"/>
  <c r="M21" i="60"/>
  <c r="M29" i="60"/>
  <c r="M28" i="59"/>
  <c r="M20" i="59"/>
  <c r="M36" i="59"/>
  <c r="S21" i="59"/>
  <c r="T21" i="59" s="1"/>
  <c r="U21" i="59" s="1"/>
  <c r="V21" i="59" s="1"/>
  <c r="W21" i="59" s="1"/>
  <c r="X21" i="59" s="1"/>
  <c r="N21" i="59"/>
  <c r="M21" i="58"/>
  <c r="M37" i="58"/>
  <c r="M29" i="58"/>
  <c r="S27" i="58"/>
  <c r="T27" i="58" s="1"/>
  <c r="U27" i="58" s="1"/>
  <c r="V27" i="58" s="1"/>
  <c r="W27" i="58" s="1"/>
  <c r="X27" i="58" s="1"/>
  <c r="N27" i="58"/>
  <c r="M21" i="57"/>
  <c r="M29" i="57"/>
  <c r="M37" i="57"/>
  <c r="S35" i="57"/>
  <c r="T35" i="57" s="1"/>
  <c r="U35" i="57" s="1"/>
  <c r="N35" i="57"/>
  <c r="M28" i="56"/>
  <c r="M36" i="56"/>
  <c r="M20" i="56"/>
  <c r="M36" i="55"/>
  <c r="M28" i="55"/>
  <c r="M20" i="55"/>
  <c r="S19" i="55"/>
  <c r="T19" i="55" s="1"/>
  <c r="U19" i="55" s="1"/>
  <c r="V19" i="55" s="1"/>
  <c r="O19" i="55" s="1"/>
  <c r="N19" i="55"/>
  <c r="M34" i="41"/>
  <c r="M29" i="41"/>
  <c r="V37" i="77"/>
  <c r="N34" i="77"/>
  <c r="S34" i="77"/>
  <c r="T34" i="77" s="1"/>
  <c r="V28" i="77"/>
  <c r="S36" i="77"/>
  <c r="T36" i="77" s="1"/>
  <c r="N36" i="77"/>
  <c r="S26" i="77"/>
  <c r="T26" i="77" s="1"/>
  <c r="N26" i="77"/>
  <c r="V29" i="77"/>
  <c r="S30" i="77"/>
  <c r="T30" i="77" s="1"/>
  <c r="N30" i="77"/>
  <c r="N18" i="77"/>
  <c r="S18" i="77"/>
  <c r="T18" i="77" s="1"/>
  <c r="V22" i="77"/>
  <c r="S20" i="77"/>
  <c r="T20" i="77" s="1"/>
  <c r="N20" i="77"/>
  <c r="U35" i="77"/>
  <c r="V27" i="77"/>
  <c r="V21" i="77"/>
  <c r="U38" i="77"/>
  <c r="R31" i="77"/>
  <c r="N39" i="77"/>
  <c r="S39" i="77"/>
  <c r="T39" i="77" s="1"/>
  <c r="U19" i="77"/>
  <c r="N23" i="77"/>
  <c r="S23" i="77"/>
  <c r="T23" i="77" s="1"/>
  <c r="V19" i="76"/>
  <c r="N34" i="76"/>
  <c r="S34" i="76"/>
  <c r="T34" i="76" s="1"/>
  <c r="S36" i="76"/>
  <c r="T36" i="76" s="1"/>
  <c r="N36" i="76"/>
  <c r="V29" i="76"/>
  <c r="N18" i="76"/>
  <c r="S18" i="76"/>
  <c r="T18" i="76" s="1"/>
  <c r="V22" i="76"/>
  <c r="R31" i="76"/>
  <c r="S20" i="76"/>
  <c r="T20" i="76" s="1"/>
  <c r="N20" i="76"/>
  <c r="V37" i="76"/>
  <c r="S26" i="76"/>
  <c r="T26" i="76" s="1"/>
  <c r="N26" i="76"/>
  <c r="V35" i="76"/>
  <c r="N23" i="76"/>
  <c r="S23" i="76"/>
  <c r="T23" i="76" s="1"/>
  <c r="V28" i="76"/>
  <c r="V21" i="76"/>
  <c r="V30" i="76"/>
  <c r="U38" i="76"/>
  <c r="U27" i="76"/>
  <c r="S39" i="76"/>
  <c r="T39" i="76" s="1"/>
  <c r="N39" i="76"/>
  <c r="V38" i="75"/>
  <c r="V22" i="75"/>
  <c r="S31" i="75"/>
  <c r="T31" i="75" s="1"/>
  <c r="N31" i="75"/>
  <c r="V36" i="75"/>
  <c r="R23" i="75"/>
  <c r="S39" i="75"/>
  <c r="T39" i="75" s="1"/>
  <c r="N39" i="75"/>
  <c r="V29" i="75"/>
  <c r="V37" i="75"/>
  <c r="Q35" i="75"/>
  <c r="U19" i="75"/>
  <c r="W20" i="75"/>
  <c r="X20" i="75" s="1"/>
  <c r="O20" i="75"/>
  <c r="N18" i="75"/>
  <c r="S18" i="75"/>
  <c r="T18" i="75" s="1"/>
  <c r="S26" i="75"/>
  <c r="T26" i="75" s="1"/>
  <c r="N26" i="75"/>
  <c r="U30" i="75"/>
  <c r="N34" i="75"/>
  <c r="S34" i="75"/>
  <c r="T34" i="75" s="1"/>
  <c r="V28" i="75"/>
  <c r="V27" i="75"/>
  <c r="AC35" i="75"/>
  <c r="O21" i="63" s="1"/>
  <c r="U21" i="75"/>
  <c r="V21" i="74"/>
  <c r="V38" i="74"/>
  <c r="V22" i="74"/>
  <c r="N34" i="74"/>
  <c r="S34" i="74"/>
  <c r="T34" i="74" s="1"/>
  <c r="V29" i="74"/>
  <c r="V26" i="74"/>
  <c r="N18" i="74"/>
  <c r="S18" i="74"/>
  <c r="T18" i="74" s="1"/>
  <c r="V19" i="74"/>
  <c r="U30" i="74"/>
  <c r="W20" i="74"/>
  <c r="X20" i="74" s="1"/>
  <c r="O20" i="74"/>
  <c r="V23" i="74"/>
  <c r="V28" i="74"/>
  <c r="U36" i="74"/>
  <c r="R31" i="74"/>
  <c r="S37" i="74"/>
  <c r="T37" i="74" s="1"/>
  <c r="N37" i="74"/>
  <c r="U27" i="74"/>
  <c r="R39" i="74"/>
  <c r="V28" i="73"/>
  <c r="S20" i="73"/>
  <c r="T20" i="73" s="1"/>
  <c r="N20" i="73"/>
  <c r="N39" i="73"/>
  <c r="S39" i="73"/>
  <c r="T39" i="73" s="1"/>
  <c r="N34" i="73"/>
  <c r="S34" i="73"/>
  <c r="T34" i="73" s="1"/>
  <c r="V36" i="73"/>
  <c r="V19" i="73"/>
  <c r="N23" i="73"/>
  <c r="S23" i="73"/>
  <c r="T23" i="73" s="1"/>
  <c r="V37" i="73"/>
  <c r="N18" i="73"/>
  <c r="S18" i="73"/>
  <c r="T18" i="73" s="1"/>
  <c r="V22" i="73"/>
  <c r="S26" i="73"/>
  <c r="T26" i="73" s="1"/>
  <c r="N26" i="73"/>
  <c r="V30" i="73"/>
  <c r="U35" i="73"/>
  <c r="V29" i="73"/>
  <c r="U38" i="73"/>
  <c r="U21" i="73"/>
  <c r="V27" i="73"/>
  <c r="S31" i="73"/>
  <c r="T31" i="73" s="1"/>
  <c r="N31" i="73"/>
  <c r="V22" i="72"/>
  <c r="N34" i="72"/>
  <c r="S34" i="72"/>
  <c r="T34" i="72" s="1"/>
  <c r="V28" i="72"/>
  <c r="R31" i="72"/>
  <c r="N23" i="72"/>
  <c r="S23" i="72"/>
  <c r="T23" i="72" s="1"/>
  <c r="V35" i="72"/>
  <c r="S39" i="72"/>
  <c r="T39" i="72" s="1"/>
  <c r="N39" i="72"/>
  <c r="V37" i="72"/>
  <c r="S20" i="72"/>
  <c r="T20" i="72" s="1"/>
  <c r="N20" i="72"/>
  <c r="N18" i="72"/>
  <c r="S18" i="72"/>
  <c r="T18" i="72" s="1"/>
  <c r="S30" i="72"/>
  <c r="T30" i="72" s="1"/>
  <c r="N30" i="72"/>
  <c r="U36" i="72"/>
  <c r="W27" i="72"/>
  <c r="X27" i="72" s="1"/>
  <c r="O27" i="72"/>
  <c r="V38" i="72"/>
  <c r="S26" i="72"/>
  <c r="T26" i="72" s="1"/>
  <c r="N26" i="72"/>
  <c r="W29" i="72"/>
  <c r="X29" i="72" s="1"/>
  <c r="O29" i="72"/>
  <c r="U19" i="72"/>
  <c r="W21" i="72"/>
  <c r="X21" i="72" s="1"/>
  <c r="O21" i="72"/>
  <c r="V35" i="71"/>
  <c r="V21" i="71"/>
  <c r="W37" i="71"/>
  <c r="X37" i="71" s="1"/>
  <c r="O37" i="71"/>
  <c r="S36" i="71"/>
  <c r="T36" i="71" s="1"/>
  <c r="N36" i="71"/>
  <c r="S20" i="71"/>
  <c r="T20" i="71" s="1"/>
  <c r="N20" i="71"/>
  <c r="N23" i="71"/>
  <c r="S23" i="71"/>
  <c r="T23" i="71" s="1"/>
  <c r="N39" i="71"/>
  <c r="S39" i="71"/>
  <c r="T39" i="71" s="1"/>
  <c r="N34" i="71"/>
  <c r="S34" i="71"/>
  <c r="T34" i="71" s="1"/>
  <c r="U28" i="71"/>
  <c r="V38" i="71"/>
  <c r="S26" i="71"/>
  <c r="T26" i="71" s="1"/>
  <c r="N26" i="71"/>
  <c r="W27" i="71"/>
  <c r="X27" i="71" s="1"/>
  <c r="O27" i="71"/>
  <c r="N18" i="71"/>
  <c r="S18" i="71"/>
  <c r="T18" i="71" s="1"/>
  <c r="U22" i="71"/>
  <c r="S30" i="71"/>
  <c r="T30" i="71" s="1"/>
  <c r="N30" i="71"/>
  <c r="S31" i="71"/>
  <c r="T31" i="71" s="1"/>
  <c r="N31" i="71"/>
  <c r="W29" i="71"/>
  <c r="X29" i="71" s="1"/>
  <c r="O29" i="71"/>
  <c r="U19" i="71"/>
  <c r="V30" i="62"/>
  <c r="V38" i="62"/>
  <c r="N34" i="62"/>
  <c r="S34" i="62"/>
  <c r="T34" i="62" s="1"/>
  <c r="S26" i="62"/>
  <c r="T26" i="62" s="1"/>
  <c r="N26" i="62"/>
  <c r="U22" i="62"/>
  <c r="V27" i="62"/>
  <c r="V21" i="62"/>
  <c r="U37" i="62"/>
  <c r="V19" i="62"/>
  <c r="V35" i="62"/>
  <c r="W29" i="62"/>
  <c r="X29" i="62" s="1"/>
  <c r="O29" i="62"/>
  <c r="V37" i="70"/>
  <c r="W27" i="70"/>
  <c r="X27" i="70" s="1"/>
  <c r="O27" i="70"/>
  <c r="N34" i="70"/>
  <c r="S34" i="70"/>
  <c r="T34" i="70" s="1"/>
  <c r="N18" i="70"/>
  <c r="S18" i="70"/>
  <c r="T18" i="70" s="1"/>
  <c r="V22" i="70"/>
  <c r="S30" i="70"/>
  <c r="T30" i="70" s="1"/>
  <c r="N30" i="70"/>
  <c r="U19" i="70"/>
  <c r="V35" i="70"/>
  <c r="V38" i="70"/>
  <c r="S26" i="70"/>
  <c r="T26" i="70" s="1"/>
  <c r="N26" i="70"/>
  <c r="W29" i="70"/>
  <c r="X29" i="70" s="1"/>
  <c r="O29" i="70"/>
  <c r="V35" i="69"/>
  <c r="V29" i="69"/>
  <c r="V38" i="69"/>
  <c r="S30" i="69"/>
  <c r="T30" i="69" s="1"/>
  <c r="N30" i="69"/>
  <c r="V27" i="69"/>
  <c r="V37" i="69"/>
  <c r="S26" i="69"/>
  <c r="T26" i="69" s="1"/>
  <c r="N26" i="69"/>
  <c r="V19" i="69"/>
  <c r="V21" i="69"/>
  <c r="V22" i="69"/>
  <c r="N34" i="69"/>
  <c r="S34" i="69"/>
  <c r="T34" i="69" s="1"/>
  <c r="S20" i="69"/>
  <c r="T20" i="69" s="1"/>
  <c r="N20" i="69"/>
  <c r="V38" i="68"/>
  <c r="V37" i="68"/>
  <c r="V21" i="68"/>
  <c r="S36" i="68"/>
  <c r="T36" i="68" s="1"/>
  <c r="N36" i="68"/>
  <c r="V30" i="68"/>
  <c r="V35" i="68"/>
  <c r="V29" i="68"/>
  <c r="V19" i="68"/>
  <c r="S26" i="68"/>
  <c r="T26" i="68" s="1"/>
  <c r="N26" i="68"/>
  <c r="N18" i="68"/>
  <c r="S18" i="68"/>
  <c r="T18" i="68" s="1"/>
  <c r="U22" i="68"/>
  <c r="V27" i="68"/>
  <c r="V37" i="61"/>
  <c r="V19" i="61"/>
  <c r="S36" i="61"/>
  <c r="T36" i="61" s="1"/>
  <c r="V35" i="61"/>
  <c r="V29" i="61"/>
  <c r="V30" i="61"/>
  <c r="U22" i="61"/>
  <c r="S26" i="61"/>
  <c r="T26" i="61" s="1"/>
  <c r="N26" i="61"/>
  <c r="V27" i="61"/>
  <c r="V38" i="61"/>
  <c r="V21" i="61"/>
  <c r="S26" i="53"/>
  <c r="T26" i="53" s="1"/>
  <c r="N26" i="53"/>
  <c r="S36" i="53"/>
  <c r="T36" i="53" s="1"/>
  <c r="N36" i="53"/>
  <c r="V35" i="53"/>
  <c r="V27" i="53"/>
  <c r="N18" i="53"/>
  <c r="S18" i="53"/>
  <c r="T18" i="53" s="1"/>
  <c r="W19" i="53"/>
  <c r="X19" i="53" s="1"/>
  <c r="O19" i="53"/>
  <c r="V19" i="60"/>
  <c r="N18" i="60"/>
  <c r="S18" i="60"/>
  <c r="T18" i="60" s="1"/>
  <c r="AC35" i="60"/>
  <c r="N34" i="60"/>
  <c r="S34" i="60"/>
  <c r="T34" i="60" s="1"/>
  <c r="V26" i="60"/>
  <c r="S27" i="60"/>
  <c r="T27" i="60" s="1"/>
  <c r="N27" i="60"/>
  <c r="V38" i="59"/>
  <c r="N34" i="59"/>
  <c r="S34" i="59"/>
  <c r="T34" i="59" s="1"/>
  <c r="U35" i="59"/>
  <c r="V29" i="59"/>
  <c r="N18" i="59"/>
  <c r="S18" i="59"/>
  <c r="T18" i="59" s="1"/>
  <c r="S30" i="59"/>
  <c r="T30" i="59" s="1"/>
  <c r="N30" i="59"/>
  <c r="V27" i="59"/>
  <c r="V19" i="59"/>
  <c r="V37" i="59"/>
  <c r="V22" i="59"/>
  <c r="S26" i="59"/>
  <c r="T26" i="59" s="1"/>
  <c r="N26" i="59"/>
  <c r="V36" i="58"/>
  <c r="S20" i="58"/>
  <c r="T20" i="58" s="1"/>
  <c r="N20" i="58"/>
  <c r="N34" i="58"/>
  <c r="S34" i="58"/>
  <c r="T34" i="58" s="1"/>
  <c r="U35" i="58"/>
  <c r="N18" i="58"/>
  <c r="S18" i="58"/>
  <c r="T18" i="58" s="1"/>
  <c r="V28" i="58"/>
  <c r="S30" i="58"/>
  <c r="T30" i="58" s="1"/>
  <c r="N30" i="58"/>
  <c r="S26" i="58"/>
  <c r="T26" i="58" s="1"/>
  <c r="N26" i="58"/>
  <c r="V19" i="58"/>
  <c r="N34" i="57"/>
  <c r="S34" i="57"/>
  <c r="T34" i="57" s="1"/>
  <c r="N18" i="57"/>
  <c r="S18" i="57"/>
  <c r="T18" i="57" s="1"/>
  <c r="S26" i="57"/>
  <c r="T26" i="57" s="1"/>
  <c r="N26" i="57"/>
  <c r="V27" i="57"/>
  <c r="V19" i="57"/>
  <c r="V35" i="56"/>
  <c r="S30" i="56"/>
  <c r="T30" i="56" s="1"/>
  <c r="V27" i="56"/>
  <c r="S26" i="56"/>
  <c r="T26" i="56" s="1"/>
  <c r="N26" i="56"/>
  <c r="N18" i="56"/>
  <c r="S18" i="56"/>
  <c r="T18" i="56" s="1"/>
  <c r="N34" i="56"/>
  <c r="S34" i="56"/>
  <c r="T34" i="56" s="1"/>
  <c r="V19" i="56"/>
  <c r="V35" i="55"/>
  <c r="S26" i="55"/>
  <c r="T26" i="55" s="1"/>
  <c r="N26" i="55"/>
  <c r="N18" i="55"/>
  <c r="S18" i="55"/>
  <c r="T18" i="55" s="1"/>
  <c r="N34" i="55"/>
  <c r="S34" i="55"/>
  <c r="T34" i="55" s="1"/>
  <c r="V27" i="55"/>
  <c r="M28" i="41"/>
  <c r="M36" i="41"/>
  <c r="M20" i="41"/>
  <c r="M26" i="41"/>
  <c r="S7" i="77"/>
  <c r="T7" i="77" s="1"/>
  <c r="N7" i="77"/>
  <c r="N6" i="77"/>
  <c r="S12" i="77"/>
  <c r="T12" i="77" s="1"/>
  <c r="U12" i="77" s="1"/>
  <c r="N12" i="77"/>
  <c r="U8" i="77"/>
  <c r="S10" i="77"/>
  <c r="T10" i="77" s="1"/>
  <c r="N10" i="77"/>
  <c r="S14" i="77"/>
  <c r="T14" i="77" s="1"/>
  <c r="N14" i="77"/>
  <c r="M16" i="77"/>
  <c r="U6" i="77"/>
  <c r="S9" i="77"/>
  <c r="T9" i="77" s="1"/>
  <c r="S13" i="77"/>
  <c r="T13" i="77" s="1"/>
  <c r="U13" i="77" s="1"/>
  <c r="U11" i="77"/>
  <c r="U15" i="77"/>
  <c r="R6" i="76"/>
  <c r="S12" i="76"/>
  <c r="T12" i="76" s="1"/>
  <c r="N12" i="76"/>
  <c r="S14" i="76"/>
  <c r="T14" i="76" s="1"/>
  <c r="N14" i="76"/>
  <c r="R16" i="76"/>
  <c r="S8" i="76"/>
  <c r="T8" i="76" s="1"/>
  <c r="U8" i="76" s="1"/>
  <c r="N8" i="76"/>
  <c r="S10" i="76"/>
  <c r="T10" i="76" s="1"/>
  <c r="U10" i="76" s="1"/>
  <c r="N10" i="76"/>
  <c r="V11" i="76"/>
  <c r="S10" i="75"/>
  <c r="T10" i="75" s="1"/>
  <c r="N10" i="75"/>
  <c r="S8" i="75"/>
  <c r="T8" i="75" s="1"/>
  <c r="N8" i="75"/>
  <c r="U10" i="75"/>
  <c r="M16" i="75"/>
  <c r="U9" i="75"/>
  <c r="V12" i="75"/>
  <c r="U11" i="75"/>
  <c r="R6" i="75"/>
  <c r="N9" i="75"/>
  <c r="S15" i="75"/>
  <c r="T15" i="75" s="1"/>
  <c r="U7" i="75"/>
  <c r="S14" i="75"/>
  <c r="T14" i="75" s="1"/>
  <c r="N14" i="75"/>
  <c r="U15" i="75"/>
  <c r="S7" i="74"/>
  <c r="T7" i="74" s="1"/>
  <c r="U7" i="74" s="1"/>
  <c r="N7" i="74"/>
  <c r="R6" i="74"/>
  <c r="S14" i="74"/>
  <c r="T14" i="74" s="1"/>
  <c r="N14" i="74"/>
  <c r="U8" i="74"/>
  <c r="U9" i="74"/>
  <c r="U10" i="74"/>
  <c r="R11" i="74"/>
  <c r="S13" i="74"/>
  <c r="T13" i="74" s="1"/>
  <c r="S12" i="74"/>
  <c r="T12" i="74" s="1"/>
  <c r="U12" i="74" s="1"/>
  <c r="N12" i="74"/>
  <c r="R16" i="74"/>
  <c r="U13" i="74"/>
  <c r="U15" i="74"/>
  <c r="M16" i="73"/>
  <c r="N7" i="73"/>
  <c r="U7" i="73"/>
  <c r="U8" i="73"/>
  <c r="U9" i="73"/>
  <c r="S10" i="73"/>
  <c r="T10" i="73" s="1"/>
  <c r="N10" i="73"/>
  <c r="S14" i="73"/>
  <c r="T14" i="73" s="1"/>
  <c r="N14" i="73"/>
  <c r="R6" i="73"/>
  <c r="S13" i="73"/>
  <c r="T13" i="73" s="1"/>
  <c r="S12" i="73"/>
  <c r="T12" i="73" s="1"/>
  <c r="U12" i="73" s="1"/>
  <c r="N12" i="73"/>
  <c r="U11" i="73"/>
  <c r="U15" i="73"/>
  <c r="U7" i="72"/>
  <c r="R6" i="72"/>
  <c r="S14" i="72"/>
  <c r="T14" i="72" s="1"/>
  <c r="N14" i="72"/>
  <c r="S13" i="72"/>
  <c r="T13" i="72" s="1"/>
  <c r="S8" i="72"/>
  <c r="T8" i="72" s="1"/>
  <c r="S9" i="72"/>
  <c r="T9" i="72" s="1"/>
  <c r="U9" i="72" s="1"/>
  <c r="S10" i="72"/>
  <c r="T10" i="72" s="1"/>
  <c r="S11" i="72"/>
  <c r="T11" i="72" s="1"/>
  <c r="U11" i="72" s="1"/>
  <c r="S12" i="72"/>
  <c r="T12" i="72" s="1"/>
  <c r="U12" i="72" s="1"/>
  <c r="N12" i="72"/>
  <c r="R16" i="72"/>
  <c r="U13" i="72"/>
  <c r="U15" i="72"/>
  <c r="U7" i="71"/>
  <c r="S8" i="71"/>
  <c r="T8" i="71" s="1"/>
  <c r="S13" i="71"/>
  <c r="T13" i="71" s="1"/>
  <c r="U13" i="71" s="1"/>
  <c r="S10" i="71"/>
  <c r="T10" i="71" s="1"/>
  <c r="N10" i="71"/>
  <c r="S14" i="71"/>
  <c r="T14" i="71" s="1"/>
  <c r="N14" i="71"/>
  <c r="M16" i="71"/>
  <c r="U6" i="71"/>
  <c r="U8" i="71"/>
  <c r="R9" i="71"/>
  <c r="S12" i="71"/>
  <c r="T12" i="71" s="1"/>
  <c r="N12" i="71"/>
  <c r="U14" i="71"/>
  <c r="U11" i="71"/>
  <c r="U15" i="71"/>
  <c r="E22" i="40"/>
  <c r="O19" i="40"/>
  <c r="Y20" i="40"/>
  <c r="M3" i="40"/>
  <c r="W3" i="40"/>
  <c r="N29" i="53" l="1"/>
  <c r="S29" i="53"/>
  <c r="T29" i="53" s="1"/>
  <c r="U29" i="53" s="1"/>
  <c r="V29" i="53" s="1"/>
  <c r="N21" i="53"/>
  <c r="S21" i="53"/>
  <c r="T21" i="53" s="1"/>
  <c r="U21" i="53" s="1"/>
  <c r="V21" i="53" s="1"/>
  <c r="S37" i="53"/>
  <c r="T37" i="53" s="1"/>
  <c r="U37" i="53" s="1"/>
  <c r="V37" i="53" s="1"/>
  <c r="N37" i="53"/>
  <c r="N30" i="53"/>
  <c r="N21" i="56"/>
  <c r="S21" i="56"/>
  <c r="T21" i="56" s="1"/>
  <c r="U21" i="56" s="1"/>
  <c r="V21" i="56" s="1"/>
  <c r="N37" i="56"/>
  <c r="S37" i="56"/>
  <c r="T37" i="56" s="1"/>
  <c r="U37" i="56" s="1"/>
  <c r="V37" i="56" s="1"/>
  <c r="O37" i="56" s="1"/>
  <c r="R29" i="56"/>
  <c r="N37" i="55"/>
  <c r="S37" i="55"/>
  <c r="T37" i="55" s="1"/>
  <c r="U37" i="55" s="1"/>
  <c r="V37" i="55" s="1"/>
  <c r="S29" i="55"/>
  <c r="T29" i="55" s="1"/>
  <c r="U29" i="55" s="1"/>
  <c r="V29" i="55" s="1"/>
  <c r="N29" i="55"/>
  <c r="S21" i="55"/>
  <c r="T21" i="55" s="1"/>
  <c r="U21" i="55" s="1"/>
  <c r="V21" i="55" s="1"/>
  <c r="N21" i="55"/>
  <c r="S18" i="61"/>
  <c r="T18" i="61" s="1"/>
  <c r="N20" i="60"/>
  <c r="O27" i="58"/>
  <c r="V7" i="76"/>
  <c r="G38" i="78"/>
  <c r="W9" i="76"/>
  <c r="X9" i="76" s="1"/>
  <c r="O9" i="76"/>
  <c r="W35" i="74"/>
  <c r="X35" i="74" s="1"/>
  <c r="O35" i="74"/>
  <c r="G36" i="78"/>
  <c r="N15" i="76"/>
  <c r="S15" i="76"/>
  <c r="T15" i="76" s="1"/>
  <c r="U15" i="76" s="1"/>
  <c r="V15" i="76" s="1"/>
  <c r="S20" i="62"/>
  <c r="T20" i="62" s="1"/>
  <c r="U20" i="62" s="1"/>
  <c r="V20" i="62" s="1"/>
  <c r="N20" i="62"/>
  <c r="M23" i="62"/>
  <c r="R23" i="62" s="1"/>
  <c r="R18" i="62"/>
  <c r="R36" i="62"/>
  <c r="M39" i="62"/>
  <c r="R39" i="62" s="1"/>
  <c r="R28" i="62"/>
  <c r="M31" i="62"/>
  <c r="R31" i="62" s="1"/>
  <c r="M23" i="69"/>
  <c r="R23" i="69" s="1"/>
  <c r="R18" i="69"/>
  <c r="R36" i="69"/>
  <c r="M39" i="69"/>
  <c r="R39" i="69" s="1"/>
  <c r="R28" i="69"/>
  <c r="M31" i="69"/>
  <c r="R31" i="69" s="1"/>
  <c r="S31" i="69" s="1"/>
  <c r="T31" i="69" s="1"/>
  <c r="R38" i="53"/>
  <c r="S22" i="53"/>
  <c r="T22" i="53" s="1"/>
  <c r="U22" i="53" s="1"/>
  <c r="V22" i="53" s="1"/>
  <c r="W22" i="53" s="1"/>
  <c r="X22" i="53" s="1"/>
  <c r="N22" i="53"/>
  <c r="S30" i="60"/>
  <c r="T30" i="60" s="1"/>
  <c r="U30" i="60" s="1"/>
  <c r="V30" i="60" s="1"/>
  <c r="N30" i="60"/>
  <c r="N38" i="60"/>
  <c r="S38" i="60"/>
  <c r="T38" i="60" s="1"/>
  <c r="U38" i="60" s="1"/>
  <c r="V38" i="60" s="1"/>
  <c r="N22" i="60"/>
  <c r="S22" i="60"/>
  <c r="T22" i="60" s="1"/>
  <c r="U22" i="60" s="1"/>
  <c r="V22" i="60" s="1"/>
  <c r="R22" i="58"/>
  <c r="S38" i="58"/>
  <c r="T38" i="58" s="1"/>
  <c r="U38" i="58" s="1"/>
  <c r="V38" i="58" s="1"/>
  <c r="W38" i="58" s="1"/>
  <c r="X38" i="58" s="1"/>
  <c r="N38" i="58"/>
  <c r="N20" i="57"/>
  <c r="N30" i="57"/>
  <c r="S30" i="57"/>
  <c r="T30" i="57" s="1"/>
  <c r="U30" i="57" s="1"/>
  <c r="V30" i="57" s="1"/>
  <c r="N22" i="57"/>
  <c r="S22" i="57"/>
  <c r="T22" i="57" s="1"/>
  <c r="U22" i="57" s="1"/>
  <c r="N38" i="57"/>
  <c r="S38" i="57"/>
  <c r="T38" i="57" s="1"/>
  <c r="U38" i="57" s="1"/>
  <c r="V38" i="57" s="1"/>
  <c r="O38" i="57" s="1"/>
  <c r="O20" i="57"/>
  <c r="N22" i="56"/>
  <c r="S22" i="56"/>
  <c r="T22" i="56" s="1"/>
  <c r="U22" i="56" s="1"/>
  <c r="V22" i="56" s="1"/>
  <c r="W22" i="56" s="1"/>
  <c r="X22" i="56" s="1"/>
  <c r="N38" i="56"/>
  <c r="S38" i="56"/>
  <c r="T38" i="56" s="1"/>
  <c r="U38" i="56" s="1"/>
  <c r="V38" i="56" s="1"/>
  <c r="W38" i="56" s="1"/>
  <c r="X38" i="56" s="1"/>
  <c r="N22" i="55"/>
  <c r="S22" i="55"/>
  <c r="T22" i="55" s="1"/>
  <c r="U22" i="55" s="1"/>
  <c r="V22" i="55" s="1"/>
  <c r="W22" i="55" s="1"/>
  <c r="X22" i="55" s="1"/>
  <c r="S30" i="55"/>
  <c r="T30" i="55" s="1"/>
  <c r="U30" i="55" s="1"/>
  <c r="V30" i="55" s="1"/>
  <c r="W30" i="55" s="1"/>
  <c r="X30" i="55" s="1"/>
  <c r="N30" i="55"/>
  <c r="N38" i="55"/>
  <c r="S38" i="55"/>
  <c r="T38" i="55" s="1"/>
  <c r="U38" i="55" s="1"/>
  <c r="V38" i="55" s="1"/>
  <c r="W38" i="55" s="1"/>
  <c r="X38" i="55" s="1"/>
  <c r="R28" i="57"/>
  <c r="S36" i="57"/>
  <c r="T36" i="57" s="1"/>
  <c r="U36" i="57" s="1"/>
  <c r="V36" i="57" s="1"/>
  <c r="N36" i="57"/>
  <c r="O21" i="70"/>
  <c r="R28" i="70"/>
  <c r="M31" i="70"/>
  <c r="R31" i="70" s="1"/>
  <c r="N31" i="70" s="1"/>
  <c r="R36" i="70"/>
  <c r="M39" i="70"/>
  <c r="R39" i="70" s="1"/>
  <c r="M23" i="70"/>
  <c r="R23" i="70" s="1"/>
  <c r="R20" i="70"/>
  <c r="R28" i="60"/>
  <c r="O20" i="60"/>
  <c r="S36" i="60"/>
  <c r="T36" i="60" s="1"/>
  <c r="U36" i="60" s="1"/>
  <c r="V36" i="60" s="1"/>
  <c r="W36" i="60" s="1"/>
  <c r="X36" i="60" s="1"/>
  <c r="N36" i="60"/>
  <c r="R20" i="68"/>
  <c r="M23" i="68"/>
  <c r="R23" i="68" s="1"/>
  <c r="M39" i="68"/>
  <c r="R39" i="68" s="1"/>
  <c r="R34" i="68"/>
  <c r="R28" i="68"/>
  <c r="M31" i="68"/>
  <c r="R31" i="68" s="1"/>
  <c r="S31" i="68" s="1"/>
  <c r="T31" i="68" s="1"/>
  <c r="R20" i="61"/>
  <c r="M23" i="61"/>
  <c r="R23" i="61" s="1"/>
  <c r="M39" i="61"/>
  <c r="R39" i="61" s="1"/>
  <c r="R34" i="61"/>
  <c r="R28" i="61"/>
  <c r="M31" i="61"/>
  <c r="R31" i="61" s="1"/>
  <c r="M23" i="53"/>
  <c r="R23" i="53" s="1"/>
  <c r="R20" i="53"/>
  <c r="R28" i="53"/>
  <c r="M31" i="53"/>
  <c r="R31" i="53" s="1"/>
  <c r="S31" i="53" s="1"/>
  <c r="T31" i="53" s="1"/>
  <c r="M39" i="53"/>
  <c r="R39" i="53" s="1"/>
  <c r="R34" i="53"/>
  <c r="R29" i="60"/>
  <c r="M31" i="60"/>
  <c r="R31" i="60" s="1"/>
  <c r="S31" i="60" s="1"/>
  <c r="T31" i="60" s="1"/>
  <c r="R21" i="60"/>
  <c r="M23" i="60"/>
  <c r="R23" i="60" s="1"/>
  <c r="S23" i="60" s="1"/>
  <c r="T23" i="60" s="1"/>
  <c r="M39" i="60"/>
  <c r="R39" i="60" s="1"/>
  <c r="R37" i="60"/>
  <c r="O21" i="59"/>
  <c r="R36" i="59"/>
  <c r="M39" i="59"/>
  <c r="R39" i="59" s="1"/>
  <c r="R20" i="59"/>
  <c r="M23" i="59"/>
  <c r="R23" i="59" s="1"/>
  <c r="R28" i="59"/>
  <c r="M31" i="59"/>
  <c r="R31" i="59" s="1"/>
  <c r="R29" i="58"/>
  <c r="M31" i="58"/>
  <c r="R31" i="58" s="1"/>
  <c r="R37" i="58"/>
  <c r="M39" i="58"/>
  <c r="R39" i="58" s="1"/>
  <c r="R21" i="58"/>
  <c r="M23" i="58"/>
  <c r="R23" i="58" s="1"/>
  <c r="M39" i="57"/>
  <c r="R39" i="57" s="1"/>
  <c r="S39" i="57" s="1"/>
  <c r="T39" i="57" s="1"/>
  <c r="R37" i="57"/>
  <c r="R29" i="57"/>
  <c r="M31" i="57"/>
  <c r="R31" i="57" s="1"/>
  <c r="N31" i="57" s="1"/>
  <c r="R21" i="57"/>
  <c r="M23" i="57"/>
  <c r="R23" i="57" s="1"/>
  <c r="V35" i="57"/>
  <c r="M23" i="56"/>
  <c r="R23" i="56" s="1"/>
  <c r="R20" i="56"/>
  <c r="R36" i="56"/>
  <c r="M39" i="56"/>
  <c r="R39" i="56" s="1"/>
  <c r="R28" i="56"/>
  <c r="M31" i="56"/>
  <c r="R31" i="56" s="1"/>
  <c r="S31" i="56" s="1"/>
  <c r="T31" i="56" s="1"/>
  <c r="R20" i="55"/>
  <c r="M23" i="55"/>
  <c r="R23" i="55" s="1"/>
  <c r="S23" i="55" s="1"/>
  <c r="T23" i="55" s="1"/>
  <c r="R28" i="55"/>
  <c r="M31" i="55"/>
  <c r="R31" i="55" s="1"/>
  <c r="N31" i="55" s="1"/>
  <c r="W19" i="55"/>
  <c r="X19" i="55" s="1"/>
  <c r="Q19" i="55" s="1"/>
  <c r="R36" i="55"/>
  <c r="M39" i="55"/>
  <c r="R39" i="55" s="1"/>
  <c r="U34" i="77"/>
  <c r="U23" i="77"/>
  <c r="U39" i="77"/>
  <c r="S31" i="77"/>
  <c r="T31" i="77" s="1"/>
  <c r="N31" i="77"/>
  <c r="W21" i="77"/>
  <c r="X21" i="77" s="1"/>
  <c r="O21" i="77"/>
  <c r="V35" i="77"/>
  <c r="W29" i="77"/>
  <c r="X29" i="77" s="1"/>
  <c r="O29" i="77"/>
  <c r="U36" i="77"/>
  <c r="V38" i="77"/>
  <c r="W27" i="77"/>
  <c r="X27" i="77" s="1"/>
  <c r="O27" i="77"/>
  <c r="W22" i="77"/>
  <c r="X22" i="77" s="1"/>
  <c r="O22" i="77"/>
  <c r="U30" i="77"/>
  <c r="W37" i="77"/>
  <c r="X37" i="77" s="1"/>
  <c r="O37" i="77"/>
  <c r="V19" i="77"/>
  <c r="U20" i="77"/>
  <c r="U18" i="77"/>
  <c r="U26" i="77"/>
  <c r="W28" i="77"/>
  <c r="X28" i="77" s="1"/>
  <c r="O28" i="77"/>
  <c r="W30" i="76"/>
  <c r="X30" i="76" s="1"/>
  <c r="O30" i="76"/>
  <c r="U18" i="76"/>
  <c r="W28" i="76"/>
  <c r="X28" i="76" s="1"/>
  <c r="O28" i="76"/>
  <c r="W37" i="76"/>
  <c r="X37" i="76" s="1"/>
  <c r="O37" i="76"/>
  <c r="S31" i="76"/>
  <c r="T31" i="76" s="1"/>
  <c r="N31" i="76"/>
  <c r="V27" i="76"/>
  <c r="U23" i="76"/>
  <c r="W29" i="76"/>
  <c r="X29" i="76" s="1"/>
  <c r="O29" i="76"/>
  <c r="U36" i="76"/>
  <c r="W19" i="76"/>
  <c r="X19" i="76" s="1"/>
  <c r="O19" i="76"/>
  <c r="W35" i="76"/>
  <c r="X35" i="76" s="1"/>
  <c r="O35" i="76"/>
  <c r="U39" i="76"/>
  <c r="V38" i="76"/>
  <c r="W21" i="76"/>
  <c r="X21" i="76" s="1"/>
  <c r="O21" i="76"/>
  <c r="U26" i="76"/>
  <c r="U20" i="76"/>
  <c r="W22" i="76"/>
  <c r="X22" i="76" s="1"/>
  <c r="O22" i="76"/>
  <c r="U34" i="76"/>
  <c r="V21" i="75"/>
  <c r="O28" i="75"/>
  <c r="W28" i="75"/>
  <c r="X28" i="75" s="1"/>
  <c r="U34" i="75"/>
  <c r="U39" i="75"/>
  <c r="W22" i="75"/>
  <c r="X22" i="75" s="1"/>
  <c r="O22" i="75"/>
  <c r="W36" i="75"/>
  <c r="X36" i="75" s="1"/>
  <c r="O36" i="75"/>
  <c r="W27" i="75"/>
  <c r="X27" i="75" s="1"/>
  <c r="O27" i="75"/>
  <c r="U26" i="75"/>
  <c r="P20" i="75"/>
  <c r="AC20" i="75" s="1"/>
  <c r="D21" i="63" s="1"/>
  <c r="Q20" i="75"/>
  <c r="W37" i="75"/>
  <c r="X37" i="75" s="1"/>
  <c r="O37" i="75"/>
  <c r="W29" i="75"/>
  <c r="X29" i="75" s="1"/>
  <c r="O29" i="75"/>
  <c r="N23" i="75"/>
  <c r="S23" i="75"/>
  <c r="T23" i="75" s="1"/>
  <c r="V30" i="75"/>
  <c r="U18" i="75"/>
  <c r="V19" i="75"/>
  <c r="U31" i="75"/>
  <c r="W38" i="75"/>
  <c r="X38" i="75" s="1"/>
  <c r="O38" i="75"/>
  <c r="S39" i="74"/>
  <c r="T39" i="74" s="1"/>
  <c r="N39" i="74"/>
  <c r="V36" i="74"/>
  <c r="W23" i="74"/>
  <c r="X23" i="74" s="1"/>
  <c r="O23" i="74"/>
  <c r="U18" i="74"/>
  <c r="W29" i="74"/>
  <c r="X29" i="74" s="1"/>
  <c r="O29" i="74"/>
  <c r="W38" i="74"/>
  <c r="X38" i="74" s="1"/>
  <c r="O38" i="74"/>
  <c r="Q20" i="74"/>
  <c r="P20" i="74"/>
  <c r="U34" i="74"/>
  <c r="U37" i="74"/>
  <c r="AC20" i="74"/>
  <c r="D20" i="63" s="1"/>
  <c r="W19" i="74"/>
  <c r="X19" i="74" s="1"/>
  <c r="O19" i="74"/>
  <c r="V27" i="74"/>
  <c r="S31" i="74"/>
  <c r="T31" i="74" s="1"/>
  <c r="N31" i="74"/>
  <c r="O28" i="74"/>
  <c r="W28" i="74"/>
  <c r="X28" i="74" s="1"/>
  <c r="V30" i="74"/>
  <c r="W26" i="74"/>
  <c r="X26" i="74" s="1"/>
  <c r="O26" i="74"/>
  <c r="W22" i="74"/>
  <c r="X22" i="74" s="1"/>
  <c r="O22" i="74"/>
  <c r="W21" i="74"/>
  <c r="X21" i="74" s="1"/>
  <c r="O21" i="74"/>
  <c r="U31" i="73"/>
  <c r="W29" i="73"/>
  <c r="X29" i="73" s="1"/>
  <c r="O29" i="73"/>
  <c r="W22" i="73"/>
  <c r="X22" i="73" s="1"/>
  <c r="O22" i="73"/>
  <c r="W36" i="73"/>
  <c r="X36" i="73" s="1"/>
  <c r="O36" i="73"/>
  <c r="U20" i="73"/>
  <c r="V38" i="73"/>
  <c r="V35" i="73"/>
  <c r="U26" i="73"/>
  <c r="W37" i="73"/>
  <c r="X37" i="73" s="1"/>
  <c r="O37" i="73"/>
  <c r="W19" i="73"/>
  <c r="X19" i="73" s="1"/>
  <c r="O19" i="73"/>
  <c r="U23" i="73"/>
  <c r="V21" i="73"/>
  <c r="U18" i="73"/>
  <c r="U39" i="73"/>
  <c r="W27" i="73"/>
  <c r="X27" i="73" s="1"/>
  <c r="O27" i="73"/>
  <c r="W30" i="73"/>
  <c r="X30" i="73" s="1"/>
  <c r="O30" i="73"/>
  <c r="U34" i="73"/>
  <c r="W28" i="73"/>
  <c r="X28" i="73" s="1"/>
  <c r="O28" i="73"/>
  <c r="P29" i="72"/>
  <c r="Q29" i="72"/>
  <c r="U23" i="72"/>
  <c r="P21" i="72"/>
  <c r="AC21" i="72" s="1"/>
  <c r="E18" i="63" s="1"/>
  <c r="Q21" i="72"/>
  <c r="U26" i="72"/>
  <c r="U18" i="72"/>
  <c r="U39" i="72"/>
  <c r="V19" i="72"/>
  <c r="V36" i="72"/>
  <c r="W28" i="72"/>
  <c r="X28" i="72" s="1"/>
  <c r="O28" i="72"/>
  <c r="U30" i="72"/>
  <c r="S31" i="72"/>
  <c r="T31" i="72" s="1"/>
  <c r="N31" i="72"/>
  <c r="Q27" i="72"/>
  <c r="P27" i="72"/>
  <c r="AC27" i="72" s="1"/>
  <c r="I18" i="63" s="1"/>
  <c r="U20" i="72"/>
  <c r="AC29" i="72"/>
  <c r="K18" i="63" s="1"/>
  <c r="W38" i="72"/>
  <c r="X38" i="72" s="1"/>
  <c r="O38" i="72"/>
  <c r="W37" i="72"/>
  <c r="X37" i="72" s="1"/>
  <c r="O37" i="72"/>
  <c r="W35" i="72"/>
  <c r="X35" i="72" s="1"/>
  <c r="O35" i="72"/>
  <c r="U34" i="72"/>
  <c r="W22" i="72"/>
  <c r="X22" i="72" s="1"/>
  <c r="O22" i="72"/>
  <c r="U30" i="71"/>
  <c r="V28" i="71"/>
  <c r="V22" i="71"/>
  <c r="P27" i="71"/>
  <c r="Q27" i="71"/>
  <c r="O38" i="71"/>
  <c r="W38" i="71"/>
  <c r="X38" i="71" s="1"/>
  <c r="U34" i="71"/>
  <c r="U39" i="71"/>
  <c r="AC27" i="71"/>
  <c r="I17" i="63" s="1"/>
  <c r="U36" i="71"/>
  <c r="V19" i="71"/>
  <c r="U31" i="71"/>
  <c r="U18" i="71"/>
  <c r="U20" i="71"/>
  <c r="P37" i="71"/>
  <c r="AC37" i="71" s="1"/>
  <c r="Q17" i="63" s="1"/>
  <c r="Q37" i="71"/>
  <c r="Q29" i="71"/>
  <c r="P29" i="71"/>
  <c r="AC29" i="71" s="1"/>
  <c r="K17" i="63" s="1"/>
  <c r="U26" i="71"/>
  <c r="U23" i="71"/>
  <c r="W21" i="71"/>
  <c r="X21" i="71" s="1"/>
  <c r="O21" i="71"/>
  <c r="W35" i="71"/>
  <c r="X35" i="71" s="1"/>
  <c r="O35" i="71"/>
  <c r="Q29" i="62"/>
  <c r="P29" i="62"/>
  <c r="AC29" i="62" s="1"/>
  <c r="K16" i="63" s="1"/>
  <c r="W21" i="62"/>
  <c r="X21" i="62" s="1"/>
  <c r="O21" i="62"/>
  <c r="W38" i="62"/>
  <c r="X38" i="62" s="1"/>
  <c r="O38" i="62"/>
  <c r="W19" i="62"/>
  <c r="X19" i="62" s="1"/>
  <c r="O19" i="62"/>
  <c r="W35" i="62"/>
  <c r="X35" i="62" s="1"/>
  <c r="O35" i="62"/>
  <c r="V37" i="62"/>
  <c r="W20" i="62"/>
  <c r="X20" i="62" s="1"/>
  <c r="O20" i="62"/>
  <c r="W30" i="62"/>
  <c r="X30" i="62" s="1"/>
  <c r="O30" i="62"/>
  <c r="U34" i="62"/>
  <c r="S23" i="62"/>
  <c r="T23" i="62" s="1"/>
  <c r="N23" i="62"/>
  <c r="W27" i="62"/>
  <c r="X27" i="62" s="1"/>
  <c r="O27" i="62"/>
  <c r="V22" i="62"/>
  <c r="U26" i="62"/>
  <c r="P29" i="70"/>
  <c r="AC29" i="70" s="1"/>
  <c r="K15" i="63" s="1"/>
  <c r="Q29" i="70"/>
  <c r="W38" i="70"/>
  <c r="X38" i="70" s="1"/>
  <c r="O38" i="70"/>
  <c r="W22" i="70"/>
  <c r="X22" i="70" s="1"/>
  <c r="O22" i="70"/>
  <c r="V19" i="70"/>
  <c r="U18" i="70"/>
  <c r="S31" i="70"/>
  <c r="T31" i="70" s="1"/>
  <c r="Q21" i="70"/>
  <c r="P21" i="70"/>
  <c r="AC21" i="70" s="1"/>
  <c r="E15" i="63" s="1"/>
  <c r="U26" i="70"/>
  <c r="U30" i="70"/>
  <c r="U34" i="70"/>
  <c r="W35" i="70"/>
  <c r="X35" i="70" s="1"/>
  <c r="O35" i="70"/>
  <c r="Q27" i="70"/>
  <c r="P27" i="70"/>
  <c r="AC27" i="70" s="1"/>
  <c r="I15" i="63" s="1"/>
  <c r="W37" i="70"/>
  <c r="X37" i="70" s="1"/>
  <c r="O37" i="70"/>
  <c r="W38" i="69"/>
  <c r="X38" i="69" s="1"/>
  <c r="O38" i="69"/>
  <c r="W35" i="69"/>
  <c r="X35" i="69" s="1"/>
  <c r="O35" i="69"/>
  <c r="W27" i="69"/>
  <c r="X27" i="69" s="1"/>
  <c r="O27" i="69"/>
  <c r="U20" i="69"/>
  <c r="U34" i="69"/>
  <c r="U26" i="69"/>
  <c r="W19" i="69"/>
  <c r="X19" i="69" s="1"/>
  <c r="O19" i="69"/>
  <c r="W22" i="69"/>
  <c r="X22" i="69" s="1"/>
  <c r="O22" i="69"/>
  <c r="W21" i="69"/>
  <c r="X21" i="69" s="1"/>
  <c r="O21" i="69"/>
  <c r="W37" i="69"/>
  <c r="X37" i="69" s="1"/>
  <c r="O37" i="69"/>
  <c r="U30" i="69"/>
  <c r="W29" i="69"/>
  <c r="X29" i="69" s="1"/>
  <c r="O29" i="69"/>
  <c r="W37" i="68"/>
  <c r="X37" i="68" s="1"/>
  <c r="O37" i="68"/>
  <c r="W27" i="68"/>
  <c r="X27" i="68" s="1"/>
  <c r="O27" i="68"/>
  <c r="W19" i="68"/>
  <c r="X19" i="68" s="1"/>
  <c r="O19" i="68"/>
  <c r="W29" i="68"/>
  <c r="X29" i="68" s="1"/>
  <c r="O29" i="68"/>
  <c r="W30" i="68"/>
  <c r="X30" i="68" s="1"/>
  <c r="O30" i="68"/>
  <c r="W21" i="68"/>
  <c r="X21" i="68" s="1"/>
  <c r="O21" i="68"/>
  <c r="U36" i="68"/>
  <c r="V22" i="68"/>
  <c r="U26" i="68"/>
  <c r="U18" i="68"/>
  <c r="W35" i="68"/>
  <c r="X35" i="68" s="1"/>
  <c r="O35" i="68"/>
  <c r="W38" i="68"/>
  <c r="X38" i="68" s="1"/>
  <c r="O38" i="68"/>
  <c r="V22" i="61"/>
  <c r="W19" i="61"/>
  <c r="X19" i="61" s="1"/>
  <c r="O19" i="61"/>
  <c r="W21" i="61"/>
  <c r="X21" i="61" s="1"/>
  <c r="O21" i="61"/>
  <c r="W27" i="61"/>
  <c r="X27" i="61" s="1"/>
  <c r="O27" i="61"/>
  <c r="U18" i="61"/>
  <c r="W30" i="61"/>
  <c r="X30" i="61" s="1"/>
  <c r="O30" i="61"/>
  <c r="W35" i="61"/>
  <c r="X35" i="61" s="1"/>
  <c r="O35" i="61"/>
  <c r="W38" i="61"/>
  <c r="X38" i="61" s="1"/>
  <c r="O38" i="61"/>
  <c r="U26" i="61"/>
  <c r="W29" i="61"/>
  <c r="X29" i="61" s="1"/>
  <c r="O29" i="61"/>
  <c r="U36" i="61"/>
  <c r="W37" i="61"/>
  <c r="X37" i="61" s="1"/>
  <c r="O37" i="61"/>
  <c r="W37" i="53"/>
  <c r="X37" i="53" s="1"/>
  <c r="O37" i="53"/>
  <c r="P19" i="53"/>
  <c r="AC19" i="53" s="1"/>
  <c r="Q19" i="53"/>
  <c r="U30" i="53"/>
  <c r="U36" i="53"/>
  <c r="U18" i="53"/>
  <c r="W27" i="53"/>
  <c r="X27" i="53" s="1"/>
  <c r="O27" i="53"/>
  <c r="W35" i="53"/>
  <c r="X35" i="53" s="1"/>
  <c r="O35" i="53"/>
  <c r="U26" i="53"/>
  <c r="U27" i="60"/>
  <c r="W26" i="60"/>
  <c r="X26" i="60" s="1"/>
  <c r="O26" i="60"/>
  <c r="W19" i="60"/>
  <c r="X19" i="60" s="1"/>
  <c r="O19" i="60"/>
  <c r="N31" i="60"/>
  <c r="U34" i="60"/>
  <c r="W22" i="60"/>
  <c r="X22" i="60" s="1"/>
  <c r="O22" i="60"/>
  <c r="Q20" i="60"/>
  <c r="P20" i="60"/>
  <c r="U18" i="60"/>
  <c r="W22" i="59"/>
  <c r="X22" i="59" s="1"/>
  <c r="O22" i="59"/>
  <c r="W19" i="59"/>
  <c r="X19" i="59" s="1"/>
  <c r="O19" i="59"/>
  <c r="U30" i="59"/>
  <c r="W38" i="59"/>
  <c r="X38" i="59" s="1"/>
  <c r="O38" i="59"/>
  <c r="W37" i="59"/>
  <c r="X37" i="59" s="1"/>
  <c r="O37" i="59"/>
  <c r="W29" i="59"/>
  <c r="X29" i="59" s="1"/>
  <c r="O29" i="59"/>
  <c r="U18" i="59"/>
  <c r="Q21" i="59"/>
  <c r="P21" i="59"/>
  <c r="V35" i="59"/>
  <c r="W27" i="59"/>
  <c r="X27" i="59" s="1"/>
  <c r="O27" i="59"/>
  <c r="U34" i="59"/>
  <c r="U26" i="59"/>
  <c r="P27" i="58"/>
  <c r="AC27" i="58" s="1"/>
  <c r="Q27" i="58"/>
  <c r="U30" i="58"/>
  <c r="W19" i="58"/>
  <c r="X19" i="58" s="1"/>
  <c r="O19" i="58"/>
  <c r="V35" i="58"/>
  <c r="W36" i="58"/>
  <c r="X36" i="58" s="1"/>
  <c r="O36" i="58"/>
  <c r="U18" i="58"/>
  <c r="U34" i="58"/>
  <c r="U26" i="58"/>
  <c r="W28" i="58"/>
  <c r="X28" i="58" s="1"/>
  <c r="O28" i="58"/>
  <c r="U20" i="58"/>
  <c r="W19" i="57"/>
  <c r="X19" i="57" s="1"/>
  <c r="O19" i="57"/>
  <c r="W27" i="57"/>
  <c r="X27" i="57" s="1"/>
  <c r="O27" i="57"/>
  <c r="V22" i="57"/>
  <c r="U26" i="57"/>
  <c r="Q20" i="57"/>
  <c r="P20" i="57"/>
  <c r="U18" i="57"/>
  <c r="U34" i="57"/>
  <c r="U34" i="56"/>
  <c r="U18" i="56"/>
  <c r="U26" i="56"/>
  <c r="W35" i="56"/>
  <c r="X35" i="56" s="1"/>
  <c r="O35" i="56"/>
  <c r="W19" i="56"/>
  <c r="X19" i="56" s="1"/>
  <c r="O19" i="56"/>
  <c r="W27" i="56"/>
  <c r="X27" i="56" s="1"/>
  <c r="O27" i="56"/>
  <c r="U30" i="56"/>
  <c r="U34" i="55"/>
  <c r="O38" i="55"/>
  <c r="W21" i="55"/>
  <c r="X21" i="55" s="1"/>
  <c r="O21" i="55"/>
  <c r="W27" i="55"/>
  <c r="X27" i="55" s="1"/>
  <c r="O27" i="55"/>
  <c r="W29" i="55"/>
  <c r="X29" i="55" s="1"/>
  <c r="O29" i="55"/>
  <c r="W37" i="55"/>
  <c r="X37" i="55" s="1"/>
  <c r="O37" i="55"/>
  <c r="U18" i="55"/>
  <c r="U26" i="55"/>
  <c r="W35" i="55"/>
  <c r="X35" i="55" s="1"/>
  <c r="O35" i="55"/>
  <c r="V15" i="77"/>
  <c r="V6" i="77"/>
  <c r="V12" i="77"/>
  <c r="U7" i="77"/>
  <c r="V13" i="77"/>
  <c r="R16" i="77"/>
  <c r="U9" i="77"/>
  <c r="U14" i="77"/>
  <c r="V11" i="77"/>
  <c r="U10" i="77"/>
  <c r="V8" i="77"/>
  <c r="V8" i="76"/>
  <c r="U14" i="76"/>
  <c r="W15" i="76"/>
  <c r="X15" i="76" s="1"/>
  <c r="O15" i="76"/>
  <c r="W13" i="76"/>
  <c r="X13" i="76" s="1"/>
  <c r="O13" i="76"/>
  <c r="W11" i="76"/>
  <c r="X11" i="76" s="1"/>
  <c r="O11" i="76"/>
  <c r="S16" i="76"/>
  <c r="T16" i="76" s="1"/>
  <c r="N16" i="76"/>
  <c r="U12" i="76"/>
  <c r="V10" i="76"/>
  <c r="S6" i="76"/>
  <c r="T6" i="76" s="1"/>
  <c r="N6" i="76"/>
  <c r="U14" i="75"/>
  <c r="S6" i="75"/>
  <c r="T6" i="75" s="1"/>
  <c r="N6" i="75"/>
  <c r="V11" i="75"/>
  <c r="V10" i="75"/>
  <c r="V7" i="75"/>
  <c r="V9" i="75"/>
  <c r="U8" i="75"/>
  <c r="W12" i="75"/>
  <c r="X12" i="75" s="1"/>
  <c r="O12" i="75"/>
  <c r="R16" i="75"/>
  <c r="V15" i="75"/>
  <c r="O13" i="75"/>
  <c r="W13" i="75"/>
  <c r="X13" i="75" s="1"/>
  <c r="V12" i="74"/>
  <c r="N11" i="74"/>
  <c r="S11" i="74"/>
  <c r="T11" i="74" s="1"/>
  <c r="V13" i="74"/>
  <c r="V9" i="74"/>
  <c r="S6" i="74"/>
  <c r="T6" i="74" s="1"/>
  <c r="N6" i="74"/>
  <c r="V8" i="74"/>
  <c r="U14" i="74"/>
  <c r="V15" i="74"/>
  <c r="S16" i="74"/>
  <c r="T16" i="74" s="1"/>
  <c r="N16" i="74"/>
  <c r="V10" i="74"/>
  <c r="V7" i="74"/>
  <c r="V12" i="73"/>
  <c r="V15" i="73"/>
  <c r="U10" i="73"/>
  <c r="V9" i="73"/>
  <c r="V8" i="73"/>
  <c r="R16" i="73"/>
  <c r="U13" i="73"/>
  <c r="S6" i="73"/>
  <c r="T6" i="73" s="1"/>
  <c r="N6" i="73"/>
  <c r="U14" i="73"/>
  <c r="V11" i="73"/>
  <c r="V7" i="73"/>
  <c r="S16" i="72"/>
  <c r="T16" i="72" s="1"/>
  <c r="N16" i="72"/>
  <c r="V11" i="72"/>
  <c r="V12" i="72"/>
  <c r="V13" i="72"/>
  <c r="S6" i="72"/>
  <c r="T6" i="72" s="1"/>
  <c r="N6" i="72"/>
  <c r="V15" i="72"/>
  <c r="V9" i="72"/>
  <c r="U10" i="72"/>
  <c r="V7" i="72"/>
  <c r="U14" i="72"/>
  <c r="U8" i="72"/>
  <c r="V15" i="71"/>
  <c r="V8" i="71"/>
  <c r="V13" i="71"/>
  <c r="U10" i="71"/>
  <c r="V11" i="71"/>
  <c r="V14" i="71"/>
  <c r="R16" i="71"/>
  <c r="U12" i="71"/>
  <c r="V6" i="71"/>
  <c r="N9" i="71"/>
  <c r="S9" i="71"/>
  <c r="T9" i="71" s="1"/>
  <c r="V7" i="71"/>
  <c r="K1" i="62"/>
  <c r="K1" i="70"/>
  <c r="K1" i="69"/>
  <c r="K1" i="68"/>
  <c r="K1" i="61"/>
  <c r="K1" i="53"/>
  <c r="K1" i="60"/>
  <c r="K1" i="59"/>
  <c r="K1" i="58"/>
  <c r="K1" i="57"/>
  <c r="K1" i="56"/>
  <c r="K1" i="55"/>
  <c r="C4" i="40"/>
  <c r="G37" i="78" s="1"/>
  <c r="K1" i="41"/>
  <c r="W37" i="56" l="1"/>
  <c r="X37" i="56" s="1"/>
  <c r="W21" i="53"/>
  <c r="X21" i="53" s="1"/>
  <c r="Q21" i="53" s="1"/>
  <c r="O21" i="53"/>
  <c r="W29" i="53"/>
  <c r="X29" i="53" s="1"/>
  <c r="O29" i="53"/>
  <c r="P21" i="53"/>
  <c r="AC21" i="53" s="1"/>
  <c r="O22" i="53"/>
  <c r="N39" i="57"/>
  <c r="N31" i="56"/>
  <c r="O22" i="56"/>
  <c r="S29" i="56"/>
  <c r="T29" i="56" s="1"/>
  <c r="U29" i="56" s="1"/>
  <c r="V29" i="56" s="1"/>
  <c r="N29" i="56"/>
  <c r="O22" i="55"/>
  <c r="O38" i="58"/>
  <c r="AC20" i="57"/>
  <c r="Q35" i="74"/>
  <c r="P35" i="74"/>
  <c r="Y9" i="76"/>
  <c r="Q9" i="76" s="1"/>
  <c r="P9" i="76"/>
  <c r="AC35" i="74"/>
  <c r="O20" i="63" s="1"/>
  <c r="W7" i="76"/>
  <c r="X7" i="76" s="1"/>
  <c r="O7" i="76"/>
  <c r="S39" i="62"/>
  <c r="T39" i="62" s="1"/>
  <c r="U39" i="62" s="1"/>
  <c r="N39" i="62"/>
  <c r="S31" i="62"/>
  <c r="T31" i="62" s="1"/>
  <c r="U31" i="62" s="1"/>
  <c r="V31" i="62" s="1"/>
  <c r="N31" i="62"/>
  <c r="S18" i="62"/>
  <c r="T18" i="62" s="1"/>
  <c r="U18" i="62" s="1"/>
  <c r="N18" i="62"/>
  <c r="S36" i="62"/>
  <c r="T36" i="62" s="1"/>
  <c r="U36" i="62" s="1"/>
  <c r="V36" i="62" s="1"/>
  <c r="O36" i="62" s="1"/>
  <c r="N36" i="62"/>
  <c r="S28" i="62"/>
  <c r="T28" i="62" s="1"/>
  <c r="U28" i="62" s="1"/>
  <c r="V28" i="62" s="1"/>
  <c r="N28" i="62"/>
  <c r="S36" i="69"/>
  <c r="T36" i="69" s="1"/>
  <c r="U36" i="69" s="1"/>
  <c r="V36" i="69" s="1"/>
  <c r="N36" i="69"/>
  <c r="N31" i="69"/>
  <c r="S28" i="69"/>
  <c r="T28" i="69" s="1"/>
  <c r="U28" i="69" s="1"/>
  <c r="V28" i="69" s="1"/>
  <c r="N28" i="69"/>
  <c r="N18" i="69"/>
  <c r="S18" i="69"/>
  <c r="T18" i="69" s="1"/>
  <c r="U18" i="69" s="1"/>
  <c r="N39" i="69"/>
  <c r="S39" i="69"/>
  <c r="T39" i="69" s="1"/>
  <c r="U39" i="69" s="1"/>
  <c r="V39" i="69" s="1"/>
  <c r="N23" i="69"/>
  <c r="S23" i="69"/>
  <c r="T23" i="69" s="1"/>
  <c r="U23" i="69" s="1"/>
  <c r="V23" i="69" s="1"/>
  <c r="S38" i="53"/>
  <c r="T38" i="53" s="1"/>
  <c r="U38" i="53" s="1"/>
  <c r="V38" i="53" s="1"/>
  <c r="N38" i="53"/>
  <c r="AC20" i="60"/>
  <c r="N23" i="60"/>
  <c r="N22" i="58"/>
  <c r="S22" i="58"/>
  <c r="T22" i="58" s="1"/>
  <c r="U22" i="58" s="1"/>
  <c r="V22" i="58" s="1"/>
  <c r="W38" i="57"/>
  <c r="X38" i="57" s="1"/>
  <c r="P38" i="57" s="1"/>
  <c r="AC38" i="57" s="1"/>
  <c r="O38" i="56"/>
  <c r="O30" i="55"/>
  <c r="N23" i="55"/>
  <c r="P19" i="55"/>
  <c r="AC19" i="55" s="1"/>
  <c r="S31" i="57"/>
  <c r="T31" i="57" s="1"/>
  <c r="U31" i="57" s="1"/>
  <c r="N28" i="57"/>
  <c r="S28" i="57"/>
  <c r="T28" i="57" s="1"/>
  <c r="U28" i="57" s="1"/>
  <c r="V28" i="57" s="1"/>
  <c r="S39" i="70"/>
  <c r="T39" i="70" s="1"/>
  <c r="U39" i="70" s="1"/>
  <c r="V39" i="70" s="1"/>
  <c r="N39" i="70"/>
  <c r="S36" i="70"/>
  <c r="T36" i="70" s="1"/>
  <c r="U36" i="70" s="1"/>
  <c r="V36" i="70" s="1"/>
  <c r="N36" i="70"/>
  <c r="N20" i="70"/>
  <c r="S20" i="70"/>
  <c r="T20" i="70" s="1"/>
  <c r="U20" i="70" s="1"/>
  <c r="V20" i="70" s="1"/>
  <c r="N23" i="70"/>
  <c r="S23" i="70"/>
  <c r="T23" i="70" s="1"/>
  <c r="U23" i="70" s="1"/>
  <c r="V23" i="70" s="1"/>
  <c r="N28" i="70"/>
  <c r="S28" i="70"/>
  <c r="T28" i="70" s="1"/>
  <c r="U28" i="70" s="1"/>
  <c r="V28" i="70" s="1"/>
  <c r="O36" i="60"/>
  <c r="N28" i="60"/>
  <c r="S28" i="60"/>
  <c r="T28" i="60" s="1"/>
  <c r="U28" i="60" s="1"/>
  <c r="V28" i="60" s="1"/>
  <c r="AC21" i="59"/>
  <c r="S39" i="68"/>
  <c r="T39" i="68" s="1"/>
  <c r="U39" i="68" s="1"/>
  <c r="V39" i="68" s="1"/>
  <c r="N39" i="68"/>
  <c r="N31" i="68"/>
  <c r="N28" i="68"/>
  <c r="S28" i="68"/>
  <c r="T28" i="68" s="1"/>
  <c r="U28" i="68" s="1"/>
  <c r="V28" i="68" s="1"/>
  <c r="S23" i="68"/>
  <c r="T23" i="68" s="1"/>
  <c r="U23" i="68" s="1"/>
  <c r="V23" i="68" s="1"/>
  <c r="N23" i="68"/>
  <c r="S34" i="68"/>
  <c r="T34" i="68" s="1"/>
  <c r="U34" i="68" s="1"/>
  <c r="N34" i="68"/>
  <c r="S20" i="68"/>
  <c r="T20" i="68" s="1"/>
  <c r="U20" i="68" s="1"/>
  <c r="V20" i="68" s="1"/>
  <c r="O20" i="68" s="1"/>
  <c r="N20" i="68"/>
  <c r="S31" i="61"/>
  <c r="T31" i="61" s="1"/>
  <c r="U31" i="61" s="1"/>
  <c r="V31" i="61" s="1"/>
  <c r="N31" i="61"/>
  <c r="S28" i="61"/>
  <c r="T28" i="61" s="1"/>
  <c r="U28" i="61" s="1"/>
  <c r="V28" i="61" s="1"/>
  <c r="N28" i="61"/>
  <c r="S23" i="61"/>
  <c r="T23" i="61" s="1"/>
  <c r="U23" i="61" s="1"/>
  <c r="N23" i="61"/>
  <c r="S39" i="61"/>
  <c r="T39" i="61" s="1"/>
  <c r="U39" i="61" s="1"/>
  <c r="V39" i="61" s="1"/>
  <c r="N39" i="61"/>
  <c r="N34" i="61"/>
  <c r="S34" i="61"/>
  <c r="T34" i="61" s="1"/>
  <c r="U34" i="61" s="1"/>
  <c r="V34" i="61" s="1"/>
  <c r="S20" i="61"/>
  <c r="T20" i="61" s="1"/>
  <c r="U20" i="61" s="1"/>
  <c r="V20" i="61" s="1"/>
  <c r="N20" i="61"/>
  <c r="N31" i="53"/>
  <c r="N28" i="53"/>
  <c r="S28" i="53"/>
  <c r="T28" i="53" s="1"/>
  <c r="U28" i="53" s="1"/>
  <c r="V28" i="53" s="1"/>
  <c r="S34" i="53"/>
  <c r="T34" i="53" s="1"/>
  <c r="U34" i="53" s="1"/>
  <c r="V34" i="53" s="1"/>
  <c r="N34" i="53"/>
  <c r="S20" i="53"/>
  <c r="T20" i="53" s="1"/>
  <c r="U20" i="53" s="1"/>
  <c r="V20" i="53" s="1"/>
  <c r="N20" i="53"/>
  <c r="S39" i="53"/>
  <c r="T39" i="53" s="1"/>
  <c r="U39" i="53" s="1"/>
  <c r="V39" i="53" s="1"/>
  <c r="N39" i="53"/>
  <c r="N23" i="53"/>
  <c r="S23" i="53"/>
  <c r="T23" i="53" s="1"/>
  <c r="U23" i="53" s="1"/>
  <c r="V23" i="53" s="1"/>
  <c r="S21" i="60"/>
  <c r="T21" i="60" s="1"/>
  <c r="U21" i="60" s="1"/>
  <c r="V21" i="60" s="1"/>
  <c r="O21" i="60" s="1"/>
  <c r="N21" i="60"/>
  <c r="S37" i="60"/>
  <c r="T37" i="60" s="1"/>
  <c r="U37" i="60" s="1"/>
  <c r="V37" i="60" s="1"/>
  <c r="N37" i="60"/>
  <c r="S39" i="60"/>
  <c r="T39" i="60" s="1"/>
  <c r="U39" i="60" s="1"/>
  <c r="V39" i="60" s="1"/>
  <c r="N39" i="60"/>
  <c r="S29" i="60"/>
  <c r="T29" i="60" s="1"/>
  <c r="U29" i="60" s="1"/>
  <c r="V29" i="60" s="1"/>
  <c r="N29" i="60"/>
  <c r="S28" i="59"/>
  <c r="T28" i="59" s="1"/>
  <c r="U28" i="59" s="1"/>
  <c r="V28" i="59" s="1"/>
  <c r="N28" i="59"/>
  <c r="S39" i="59"/>
  <c r="T39" i="59" s="1"/>
  <c r="U39" i="59" s="1"/>
  <c r="V39" i="59" s="1"/>
  <c r="N39" i="59"/>
  <c r="N31" i="59"/>
  <c r="S31" i="59"/>
  <c r="T31" i="59" s="1"/>
  <c r="U31" i="59" s="1"/>
  <c r="V31" i="59" s="1"/>
  <c r="S23" i="59"/>
  <c r="T23" i="59" s="1"/>
  <c r="U23" i="59" s="1"/>
  <c r="V23" i="59" s="1"/>
  <c r="N23" i="59"/>
  <c r="S36" i="59"/>
  <c r="T36" i="59" s="1"/>
  <c r="U36" i="59" s="1"/>
  <c r="V36" i="59" s="1"/>
  <c r="N36" i="59"/>
  <c r="S20" i="59"/>
  <c r="T20" i="59" s="1"/>
  <c r="U20" i="59" s="1"/>
  <c r="V20" i="59" s="1"/>
  <c r="O20" i="59" s="1"/>
  <c r="N20" i="59"/>
  <c r="N31" i="58"/>
  <c r="S31" i="58"/>
  <c r="T31" i="58" s="1"/>
  <c r="U31" i="58" s="1"/>
  <c r="V31" i="58" s="1"/>
  <c r="N29" i="58"/>
  <c r="S29" i="58"/>
  <c r="T29" i="58" s="1"/>
  <c r="S23" i="58"/>
  <c r="T23" i="58" s="1"/>
  <c r="U23" i="58" s="1"/>
  <c r="V23" i="58" s="1"/>
  <c r="N23" i="58"/>
  <c r="N39" i="58"/>
  <c r="S39" i="58"/>
  <c r="T39" i="58" s="1"/>
  <c r="U39" i="58" s="1"/>
  <c r="S21" i="58"/>
  <c r="T21" i="58" s="1"/>
  <c r="U21" i="58" s="1"/>
  <c r="V21" i="58" s="1"/>
  <c r="N21" i="58"/>
  <c r="S37" i="58"/>
  <c r="T37" i="58" s="1"/>
  <c r="U37" i="58" s="1"/>
  <c r="V37" i="58" s="1"/>
  <c r="N37" i="58"/>
  <c r="N23" i="57"/>
  <c r="S23" i="57"/>
  <c r="T23" i="57" s="1"/>
  <c r="U23" i="57" s="1"/>
  <c r="V23" i="57" s="1"/>
  <c r="S29" i="57"/>
  <c r="T29" i="57" s="1"/>
  <c r="U29" i="57" s="1"/>
  <c r="V29" i="57" s="1"/>
  <c r="N29" i="57"/>
  <c r="S21" i="57"/>
  <c r="T21" i="57" s="1"/>
  <c r="U21" i="57" s="1"/>
  <c r="V21" i="57" s="1"/>
  <c r="N21" i="57"/>
  <c r="S37" i="57"/>
  <c r="T37" i="57" s="1"/>
  <c r="U37" i="57" s="1"/>
  <c r="N37" i="57"/>
  <c r="W35" i="57"/>
  <c r="X35" i="57" s="1"/>
  <c r="O35" i="57"/>
  <c r="N39" i="56"/>
  <c r="S39" i="56"/>
  <c r="T39" i="56" s="1"/>
  <c r="U39" i="56" s="1"/>
  <c r="V39" i="56" s="1"/>
  <c r="S36" i="56"/>
  <c r="T36" i="56" s="1"/>
  <c r="U36" i="56" s="1"/>
  <c r="V36" i="56" s="1"/>
  <c r="N36" i="56"/>
  <c r="S20" i="56"/>
  <c r="T20" i="56" s="1"/>
  <c r="U20" i="56" s="1"/>
  <c r="V20" i="56" s="1"/>
  <c r="N20" i="56"/>
  <c r="N28" i="56"/>
  <c r="S28" i="56"/>
  <c r="T28" i="56" s="1"/>
  <c r="U28" i="56" s="1"/>
  <c r="V28" i="56" s="1"/>
  <c r="N23" i="56"/>
  <c r="S23" i="56"/>
  <c r="T23" i="56" s="1"/>
  <c r="U23" i="56" s="1"/>
  <c r="V23" i="56" s="1"/>
  <c r="S31" i="55"/>
  <c r="T31" i="55" s="1"/>
  <c r="U31" i="55" s="1"/>
  <c r="S39" i="55"/>
  <c r="T39" i="55" s="1"/>
  <c r="U39" i="55" s="1"/>
  <c r="V39" i="55" s="1"/>
  <c r="N39" i="55"/>
  <c r="S28" i="55"/>
  <c r="T28" i="55" s="1"/>
  <c r="U28" i="55" s="1"/>
  <c r="V28" i="55" s="1"/>
  <c r="N28" i="55"/>
  <c r="S36" i="55"/>
  <c r="T36" i="55" s="1"/>
  <c r="U36" i="55" s="1"/>
  <c r="V36" i="55" s="1"/>
  <c r="N36" i="55"/>
  <c r="S20" i="55"/>
  <c r="T20" i="55" s="1"/>
  <c r="U20" i="55" s="1"/>
  <c r="V20" i="55" s="1"/>
  <c r="W20" i="55" s="1"/>
  <c r="X20" i="55" s="1"/>
  <c r="N20" i="55"/>
  <c r="W19" i="77"/>
  <c r="X19" i="77" s="1"/>
  <c r="O19" i="77"/>
  <c r="V36" i="77"/>
  <c r="V23" i="77"/>
  <c r="Q28" i="77"/>
  <c r="P28" i="77"/>
  <c r="AC28" i="77" s="1"/>
  <c r="J23" i="63" s="1"/>
  <c r="Q27" i="77"/>
  <c r="P27" i="77"/>
  <c r="AC27" i="77" s="1"/>
  <c r="I23" i="63" s="1"/>
  <c r="U31" i="77"/>
  <c r="W35" i="77"/>
  <c r="X35" i="77" s="1"/>
  <c r="O35" i="77"/>
  <c r="V26" i="77"/>
  <c r="V20" i="77"/>
  <c r="V39" i="77"/>
  <c r="V34" i="77"/>
  <c r="V18" i="77"/>
  <c r="V30" i="77"/>
  <c r="P37" i="77"/>
  <c r="AC37" i="77" s="1"/>
  <c r="Q23" i="63" s="1"/>
  <c r="Q37" i="77"/>
  <c r="Q22" i="77"/>
  <c r="P22" i="77"/>
  <c r="AC22" i="77" s="1"/>
  <c r="F23" i="63" s="1"/>
  <c r="W38" i="77"/>
  <c r="X38" i="77" s="1"/>
  <c r="O38" i="77"/>
  <c r="Q29" i="77"/>
  <c r="P29" i="77"/>
  <c r="AC29" i="77" s="1"/>
  <c r="K23" i="63" s="1"/>
  <c r="Q21" i="77"/>
  <c r="P21" i="77"/>
  <c r="AC21" i="77" s="1"/>
  <c r="E23" i="63" s="1"/>
  <c r="V34" i="76"/>
  <c r="V20" i="76"/>
  <c r="V39" i="76"/>
  <c r="V18" i="76"/>
  <c r="P21" i="76"/>
  <c r="AC21" i="76" s="1"/>
  <c r="E22" i="63" s="1"/>
  <c r="Q21" i="76"/>
  <c r="P19" i="76"/>
  <c r="AC19" i="76" s="1"/>
  <c r="C22" i="63" s="1"/>
  <c r="Q19" i="76"/>
  <c r="Q29" i="76"/>
  <c r="P29" i="76"/>
  <c r="AC29" i="76" s="1"/>
  <c r="K22" i="63" s="1"/>
  <c r="W27" i="76"/>
  <c r="X27" i="76" s="1"/>
  <c r="O27" i="76"/>
  <c r="Q37" i="76"/>
  <c r="P37" i="76"/>
  <c r="AC37" i="76" s="1"/>
  <c r="Q22" i="63" s="1"/>
  <c r="AC22" i="76"/>
  <c r="F22" i="63" s="1"/>
  <c r="V26" i="76"/>
  <c r="V36" i="76"/>
  <c r="V23" i="76"/>
  <c r="Q22" i="76"/>
  <c r="P22" i="76"/>
  <c r="W38" i="76"/>
  <c r="X38" i="76" s="1"/>
  <c r="O38" i="76"/>
  <c r="Q35" i="76"/>
  <c r="P35" i="76"/>
  <c r="AC35" i="76" s="1"/>
  <c r="O22" i="63" s="1"/>
  <c r="U31" i="76"/>
  <c r="Q28" i="76"/>
  <c r="P28" i="76"/>
  <c r="AC28" i="76" s="1"/>
  <c r="J22" i="63" s="1"/>
  <c r="Q30" i="76"/>
  <c r="P30" i="76"/>
  <c r="AC30" i="76" s="1"/>
  <c r="L22" i="63" s="1"/>
  <c r="Q37" i="75"/>
  <c r="P37" i="75"/>
  <c r="P36" i="75"/>
  <c r="Q36" i="75"/>
  <c r="W19" i="75"/>
  <c r="X19" i="75" s="1"/>
  <c r="O19" i="75"/>
  <c r="W30" i="75"/>
  <c r="X30" i="75" s="1"/>
  <c r="O30" i="75"/>
  <c r="Q38" i="75"/>
  <c r="P38" i="75"/>
  <c r="AC38" i="75" s="1"/>
  <c r="R21" i="63" s="1"/>
  <c r="Q29" i="75"/>
  <c r="P29" i="75"/>
  <c r="AC29" i="75" s="1"/>
  <c r="K21" i="63" s="1"/>
  <c r="P27" i="75"/>
  <c r="AC27" i="75" s="1"/>
  <c r="I21" i="63" s="1"/>
  <c r="Q27" i="75"/>
  <c r="Q22" i="75"/>
  <c r="P22" i="75"/>
  <c r="AC22" i="75" s="1"/>
  <c r="F21" i="63" s="1"/>
  <c r="V34" i="75"/>
  <c r="Q28" i="75"/>
  <c r="P28" i="75"/>
  <c r="AC28" i="75" s="1"/>
  <c r="J21" i="63" s="1"/>
  <c r="V31" i="75"/>
  <c r="V18" i="75"/>
  <c r="U23" i="75"/>
  <c r="AC37" i="75"/>
  <c r="Q21" i="63" s="1"/>
  <c r="V26" i="75"/>
  <c r="AC36" i="75"/>
  <c r="P21" i="63" s="1"/>
  <c r="V39" i="75"/>
  <c r="W21" i="75"/>
  <c r="X21" i="75" s="1"/>
  <c r="O21" i="75"/>
  <c r="Q22" i="74"/>
  <c r="P22" i="74"/>
  <c r="Q19" i="74"/>
  <c r="P19" i="74"/>
  <c r="AC19" i="74" s="1"/>
  <c r="C20" i="63" s="1"/>
  <c r="W36" i="74"/>
  <c r="X36" i="74" s="1"/>
  <c r="O36" i="74"/>
  <c r="Q38" i="74"/>
  <c r="P38" i="74"/>
  <c r="AC38" i="74" s="1"/>
  <c r="R20" i="63" s="1"/>
  <c r="Q21" i="74"/>
  <c r="P21" i="74"/>
  <c r="AC21" i="74" s="1"/>
  <c r="E20" i="63" s="1"/>
  <c r="Q26" i="74"/>
  <c r="P26" i="74"/>
  <c r="AC26" i="74" s="1"/>
  <c r="W27" i="74"/>
  <c r="X27" i="74" s="1"/>
  <c r="O27" i="74"/>
  <c r="V37" i="74"/>
  <c r="U31" i="74"/>
  <c r="V34" i="74"/>
  <c r="V18" i="74"/>
  <c r="Q28" i="74"/>
  <c r="P28" i="74"/>
  <c r="AC28" i="74" s="1"/>
  <c r="J20" i="63" s="1"/>
  <c r="AC22" i="74"/>
  <c r="F20" i="63" s="1"/>
  <c r="W30" i="74"/>
  <c r="X30" i="74" s="1"/>
  <c r="O30" i="74"/>
  <c r="Q29" i="74"/>
  <c r="P29" i="74"/>
  <c r="AC29" i="74" s="1"/>
  <c r="K20" i="63" s="1"/>
  <c r="P23" i="74"/>
  <c r="Q23" i="74"/>
  <c r="U39" i="74"/>
  <c r="P30" i="73"/>
  <c r="AC30" i="73" s="1"/>
  <c r="L19" i="63" s="1"/>
  <c r="Q30" i="73"/>
  <c r="Q19" i="73"/>
  <c r="P19" i="73"/>
  <c r="AC19" i="73" s="1"/>
  <c r="C19" i="63" s="1"/>
  <c r="Q36" i="73"/>
  <c r="P36" i="73"/>
  <c r="V34" i="73"/>
  <c r="V18" i="73"/>
  <c r="V23" i="73"/>
  <c r="W35" i="73"/>
  <c r="X35" i="73" s="1"/>
  <c r="O35" i="73"/>
  <c r="V20" i="73"/>
  <c r="V31" i="73"/>
  <c r="V39" i="73"/>
  <c r="V26" i="73"/>
  <c r="AC36" i="73"/>
  <c r="P19" i="63" s="1"/>
  <c r="Q28" i="73"/>
  <c r="P28" i="73"/>
  <c r="AC28" i="73" s="1"/>
  <c r="J19" i="63" s="1"/>
  <c r="W21" i="73"/>
  <c r="X21" i="73" s="1"/>
  <c r="O21" i="73"/>
  <c r="W38" i="73"/>
  <c r="X38" i="73" s="1"/>
  <c r="O38" i="73"/>
  <c r="Q29" i="73"/>
  <c r="P29" i="73"/>
  <c r="AC29" i="73" s="1"/>
  <c r="K19" i="63" s="1"/>
  <c r="Q27" i="73"/>
  <c r="P27" i="73"/>
  <c r="AC27" i="73" s="1"/>
  <c r="I19" i="63" s="1"/>
  <c r="Q37" i="73"/>
  <c r="P37" i="73"/>
  <c r="AC37" i="73" s="1"/>
  <c r="Q19" i="63" s="1"/>
  <c r="P22" i="73"/>
  <c r="AC22" i="73" s="1"/>
  <c r="F19" i="63" s="1"/>
  <c r="Q22" i="73"/>
  <c r="U31" i="72"/>
  <c r="W19" i="72"/>
  <c r="X19" i="72" s="1"/>
  <c r="O19" i="72"/>
  <c r="P22" i="72"/>
  <c r="Q22" i="72"/>
  <c r="Q35" i="72"/>
  <c r="P35" i="72"/>
  <c r="AC35" i="72" s="1"/>
  <c r="O18" i="63" s="1"/>
  <c r="Q38" i="72"/>
  <c r="P38" i="72"/>
  <c r="AC38" i="72" s="1"/>
  <c r="R18" i="63" s="1"/>
  <c r="V30" i="72"/>
  <c r="P28" i="72"/>
  <c r="Q28" i="72"/>
  <c r="P37" i="72"/>
  <c r="AC37" i="72" s="1"/>
  <c r="Q18" i="63" s="1"/>
  <c r="Q37" i="72"/>
  <c r="V20" i="72"/>
  <c r="AC22" i="72"/>
  <c r="F18" i="63" s="1"/>
  <c r="AC28" i="72"/>
  <c r="J18" i="63" s="1"/>
  <c r="V18" i="72"/>
  <c r="V34" i="72"/>
  <c r="W36" i="72"/>
  <c r="X36" i="72" s="1"/>
  <c r="O36" i="72"/>
  <c r="V39" i="72"/>
  <c r="V26" i="72"/>
  <c r="V23" i="72"/>
  <c r="V23" i="71"/>
  <c r="W28" i="71"/>
  <c r="X28" i="71" s="1"/>
  <c r="O28" i="71"/>
  <c r="Q21" i="71"/>
  <c r="P21" i="71"/>
  <c r="AC21" i="71" s="1"/>
  <c r="E17" i="63" s="1"/>
  <c r="W19" i="71"/>
  <c r="X19" i="71" s="1"/>
  <c r="O19" i="71"/>
  <c r="Q35" i="71"/>
  <c r="P35" i="71"/>
  <c r="AC35" i="71" s="1"/>
  <c r="O17" i="63" s="1"/>
  <c r="V20" i="71"/>
  <c r="V31" i="71"/>
  <c r="V36" i="71"/>
  <c r="V39" i="71"/>
  <c r="P38" i="71"/>
  <c r="AC38" i="71" s="1"/>
  <c r="R17" i="63" s="1"/>
  <c r="Q38" i="71"/>
  <c r="V30" i="71"/>
  <c r="V18" i="71"/>
  <c r="V34" i="71"/>
  <c r="V26" i="71"/>
  <c r="W22" i="71"/>
  <c r="X22" i="71" s="1"/>
  <c r="O22" i="71"/>
  <c r="W22" i="62"/>
  <c r="X22" i="62" s="1"/>
  <c r="O22" i="62"/>
  <c r="P30" i="62"/>
  <c r="Q30" i="62"/>
  <c r="V34" i="62"/>
  <c r="V18" i="62"/>
  <c r="Q38" i="62"/>
  <c r="P38" i="62"/>
  <c r="AC38" i="62" s="1"/>
  <c r="R16" i="63" s="1"/>
  <c r="Q21" i="62"/>
  <c r="P21" i="62"/>
  <c r="AC21" i="62" s="1"/>
  <c r="E16" i="63" s="1"/>
  <c r="Q27" i="62"/>
  <c r="P27" i="62"/>
  <c r="AC27" i="62" s="1"/>
  <c r="I16" i="63" s="1"/>
  <c r="P20" i="62"/>
  <c r="AC20" i="62" s="1"/>
  <c r="D16" i="63" s="1"/>
  <c r="Q20" i="62"/>
  <c r="W37" i="62"/>
  <c r="X37" i="62" s="1"/>
  <c r="O37" i="62"/>
  <c r="Q19" i="62"/>
  <c r="P19" i="62"/>
  <c r="AC19" i="62" s="1"/>
  <c r="C16" i="63" s="1"/>
  <c r="V39" i="62"/>
  <c r="U23" i="62"/>
  <c r="Q35" i="62"/>
  <c r="P35" i="62"/>
  <c r="AC35" i="62" s="1"/>
  <c r="O16" i="63" s="1"/>
  <c r="V26" i="62"/>
  <c r="AC30" i="62"/>
  <c r="L16" i="63" s="1"/>
  <c r="V34" i="70"/>
  <c r="U31" i="70"/>
  <c r="V30" i="70"/>
  <c r="V18" i="70"/>
  <c r="P38" i="70"/>
  <c r="AC38" i="70" s="1"/>
  <c r="R15" i="63" s="1"/>
  <c r="Q38" i="70"/>
  <c r="P37" i="70"/>
  <c r="AC37" i="70" s="1"/>
  <c r="Q15" i="63" s="1"/>
  <c r="Q37" i="70"/>
  <c r="Q35" i="70"/>
  <c r="P35" i="70"/>
  <c r="AC35" i="70" s="1"/>
  <c r="O15" i="63" s="1"/>
  <c r="V26" i="70"/>
  <c r="W19" i="70"/>
  <c r="X19" i="70" s="1"/>
  <c r="O19" i="70"/>
  <c r="P22" i="70"/>
  <c r="AC22" i="70" s="1"/>
  <c r="F15" i="63" s="1"/>
  <c r="Q22" i="70"/>
  <c r="U31" i="69"/>
  <c r="Q21" i="69"/>
  <c r="P21" i="69"/>
  <c r="AC21" i="69" s="1"/>
  <c r="Q19" i="69"/>
  <c r="P19" i="69"/>
  <c r="AC19" i="69" s="1"/>
  <c r="Q27" i="69"/>
  <c r="P27" i="69"/>
  <c r="AC27" i="69" s="1"/>
  <c r="Q35" i="69"/>
  <c r="P35" i="69"/>
  <c r="AC35" i="69" s="1"/>
  <c r="V30" i="69"/>
  <c r="V26" i="69"/>
  <c r="V34" i="69"/>
  <c r="V18" i="69"/>
  <c r="V20" i="69"/>
  <c r="Q29" i="69"/>
  <c r="P29" i="69"/>
  <c r="AC29" i="69" s="1"/>
  <c r="P37" i="69"/>
  <c r="AC37" i="69" s="1"/>
  <c r="Q37" i="69"/>
  <c r="P22" i="69"/>
  <c r="AC22" i="69" s="1"/>
  <c r="Q22" i="69"/>
  <c r="P38" i="69"/>
  <c r="AC38" i="69" s="1"/>
  <c r="Q38" i="69"/>
  <c r="V36" i="68"/>
  <c r="Q38" i="68"/>
  <c r="P38" i="68"/>
  <c r="AC38" i="68" s="1"/>
  <c r="Q35" i="68"/>
  <c r="P35" i="68"/>
  <c r="AC35" i="68" s="1"/>
  <c r="Q29" i="68"/>
  <c r="P29" i="68"/>
  <c r="AC29" i="68" s="1"/>
  <c r="U31" i="68"/>
  <c r="P37" i="68"/>
  <c r="AC37" i="68" s="1"/>
  <c r="Q37" i="68"/>
  <c r="V26" i="68"/>
  <c r="V34" i="68"/>
  <c r="V18" i="68"/>
  <c r="W22" i="68"/>
  <c r="X22" i="68" s="1"/>
  <c r="O22" i="68"/>
  <c r="Q21" i="68"/>
  <c r="P21" i="68"/>
  <c r="AC21" i="68" s="1"/>
  <c r="Q30" i="68"/>
  <c r="P30" i="68"/>
  <c r="AC30" i="68" s="1"/>
  <c r="Q19" i="68"/>
  <c r="P19" i="68"/>
  <c r="AC19" i="68" s="1"/>
  <c r="Q27" i="68"/>
  <c r="P27" i="68"/>
  <c r="AC27" i="68" s="1"/>
  <c r="Q37" i="61"/>
  <c r="P37" i="61"/>
  <c r="AC37" i="61" s="1"/>
  <c r="Q29" i="61"/>
  <c r="P29" i="61"/>
  <c r="AC29" i="61" s="1"/>
  <c r="P38" i="61"/>
  <c r="AC38" i="61" s="1"/>
  <c r="Q38" i="61"/>
  <c r="Q35" i="61"/>
  <c r="P35" i="61"/>
  <c r="AC35" i="61" s="1"/>
  <c r="Q30" i="61"/>
  <c r="P30" i="61"/>
  <c r="AC30" i="61" s="1"/>
  <c r="Q19" i="61"/>
  <c r="P19" i="61"/>
  <c r="AC19" i="61" s="1"/>
  <c r="V18" i="61"/>
  <c r="V36" i="61"/>
  <c r="V26" i="61"/>
  <c r="V23" i="61"/>
  <c r="Q27" i="61"/>
  <c r="P27" i="61"/>
  <c r="AC27" i="61" s="1"/>
  <c r="Q21" i="61"/>
  <c r="P21" i="61"/>
  <c r="AC21" i="61" s="1"/>
  <c r="W22" i="61"/>
  <c r="X22" i="61" s="1"/>
  <c r="O22" i="61"/>
  <c r="Q35" i="53"/>
  <c r="P35" i="53"/>
  <c r="AC35" i="53" s="1"/>
  <c r="P37" i="53"/>
  <c r="AC37" i="53" s="1"/>
  <c r="Q37" i="53"/>
  <c r="V36" i="53"/>
  <c r="V30" i="53"/>
  <c r="U31" i="53"/>
  <c r="V18" i="53"/>
  <c r="Q22" i="53"/>
  <c r="P22" i="53"/>
  <c r="AC22" i="53" s="1"/>
  <c r="V26" i="53"/>
  <c r="Q27" i="53"/>
  <c r="P27" i="53"/>
  <c r="AC27" i="53" s="1"/>
  <c r="Q22" i="60"/>
  <c r="P22" i="60"/>
  <c r="AC22" i="60" s="1"/>
  <c r="U31" i="60"/>
  <c r="V18" i="60"/>
  <c r="V34" i="60"/>
  <c r="Q19" i="60"/>
  <c r="P19" i="60"/>
  <c r="AC19" i="60" s="1"/>
  <c r="Q26" i="60"/>
  <c r="P26" i="60"/>
  <c r="AC26" i="60" s="1"/>
  <c r="W38" i="60"/>
  <c r="X38" i="60" s="1"/>
  <c r="O38" i="60"/>
  <c r="P36" i="60"/>
  <c r="Q36" i="60"/>
  <c r="V27" i="60"/>
  <c r="W30" i="60"/>
  <c r="X30" i="60" s="1"/>
  <c r="O30" i="60"/>
  <c r="U23" i="60"/>
  <c r="V34" i="59"/>
  <c r="W35" i="59"/>
  <c r="X35" i="59" s="1"/>
  <c r="O35" i="59"/>
  <c r="V18" i="59"/>
  <c r="Q22" i="59"/>
  <c r="P22" i="59"/>
  <c r="AC22" i="59" s="1"/>
  <c r="Q27" i="59"/>
  <c r="P27" i="59"/>
  <c r="AC27" i="59" s="1"/>
  <c r="P37" i="59"/>
  <c r="AC37" i="59" s="1"/>
  <c r="Q37" i="59"/>
  <c r="Q29" i="59"/>
  <c r="P29" i="59"/>
  <c r="AC29" i="59" s="1"/>
  <c r="Q38" i="59"/>
  <c r="P38" i="59"/>
  <c r="AC38" i="59" s="1"/>
  <c r="V30" i="59"/>
  <c r="V26" i="59"/>
  <c r="Q19" i="59"/>
  <c r="P19" i="59"/>
  <c r="AC19" i="59" s="1"/>
  <c r="V34" i="58"/>
  <c r="W35" i="58"/>
  <c r="X35" i="58" s="1"/>
  <c r="O35" i="58"/>
  <c r="Q19" i="58"/>
  <c r="P19" i="58"/>
  <c r="AC19" i="58" s="1"/>
  <c r="V20" i="58"/>
  <c r="Q28" i="58"/>
  <c r="P28" i="58"/>
  <c r="AC28" i="58" s="1"/>
  <c r="P36" i="58"/>
  <c r="AC36" i="58" s="1"/>
  <c r="Q36" i="58"/>
  <c r="Q38" i="58"/>
  <c r="P38" i="58"/>
  <c r="V39" i="58"/>
  <c r="V26" i="58"/>
  <c r="V18" i="58"/>
  <c r="V30" i="58"/>
  <c r="W36" i="57"/>
  <c r="X36" i="57" s="1"/>
  <c r="O36" i="57"/>
  <c r="V18" i="57"/>
  <c r="V26" i="57"/>
  <c r="W22" i="57"/>
  <c r="X22" i="57" s="1"/>
  <c r="O22" i="57"/>
  <c r="P27" i="57"/>
  <c r="AC27" i="57" s="1"/>
  <c r="Q27" i="57"/>
  <c r="U39" i="57"/>
  <c r="W30" i="57"/>
  <c r="X30" i="57" s="1"/>
  <c r="O30" i="57"/>
  <c r="V34" i="57"/>
  <c r="V37" i="57"/>
  <c r="Q19" i="57"/>
  <c r="P19" i="57"/>
  <c r="AC19" i="57" s="1"/>
  <c r="Q38" i="56"/>
  <c r="P38" i="56"/>
  <c r="V30" i="56"/>
  <c r="Q37" i="56"/>
  <c r="P37" i="56"/>
  <c r="AC37" i="56" s="1"/>
  <c r="V26" i="56"/>
  <c r="V18" i="56"/>
  <c r="V34" i="56"/>
  <c r="Q19" i="56"/>
  <c r="P19" i="56"/>
  <c r="AC19" i="56" s="1"/>
  <c r="Q22" i="56"/>
  <c r="P22" i="56"/>
  <c r="AC22" i="56" s="1"/>
  <c r="Q27" i="56"/>
  <c r="P27" i="56"/>
  <c r="AC27" i="56" s="1"/>
  <c r="P35" i="56"/>
  <c r="AC35" i="56" s="1"/>
  <c r="Q35" i="56"/>
  <c r="U31" i="56"/>
  <c r="W21" i="56"/>
  <c r="X21" i="56" s="1"/>
  <c r="O21" i="56"/>
  <c r="V18" i="55"/>
  <c r="V26" i="55"/>
  <c r="Q29" i="55"/>
  <c r="P29" i="55"/>
  <c r="AC29" i="55" s="1"/>
  <c r="Q27" i="55"/>
  <c r="P27" i="55"/>
  <c r="AC27" i="55" s="1"/>
  <c r="Q21" i="55"/>
  <c r="P21" i="55"/>
  <c r="AC21" i="55" s="1"/>
  <c r="U23" i="55"/>
  <c r="Q35" i="55"/>
  <c r="P35" i="55"/>
  <c r="AC35" i="55" s="1"/>
  <c r="P30" i="55"/>
  <c r="Q30" i="55"/>
  <c r="P38" i="55"/>
  <c r="AC38" i="55" s="1"/>
  <c r="Q38" i="55"/>
  <c r="V34" i="55"/>
  <c r="Q37" i="55"/>
  <c r="P37" i="55"/>
  <c r="AC37" i="55" s="1"/>
  <c r="Q22" i="55"/>
  <c r="P22" i="55"/>
  <c r="W8" i="77"/>
  <c r="X8" i="77" s="1"/>
  <c r="O8" i="77"/>
  <c r="V9" i="77"/>
  <c r="W11" i="77"/>
  <c r="X11" i="77" s="1"/>
  <c r="O11" i="77"/>
  <c r="V14" i="77"/>
  <c r="V7" i="77"/>
  <c r="W12" i="77"/>
  <c r="X12" i="77" s="1"/>
  <c r="O12" i="77"/>
  <c r="W6" i="77"/>
  <c r="X6" i="77" s="1"/>
  <c r="O6" i="77"/>
  <c r="W15" i="77"/>
  <c r="X15" i="77" s="1"/>
  <c r="O15" i="77"/>
  <c r="O13" i="77"/>
  <c r="W13" i="77"/>
  <c r="X13" i="77" s="1"/>
  <c r="V10" i="77"/>
  <c r="S16" i="77"/>
  <c r="T16" i="77" s="1"/>
  <c r="N16" i="77"/>
  <c r="U16" i="76"/>
  <c r="Y11" i="76"/>
  <c r="Q11" i="76" s="1"/>
  <c r="P11" i="76"/>
  <c r="Y15" i="76"/>
  <c r="Q15" i="76" s="1"/>
  <c r="P15" i="76"/>
  <c r="V12" i="76"/>
  <c r="U6" i="76"/>
  <c r="W10" i="76"/>
  <c r="X10" i="76" s="1"/>
  <c r="O10" i="76"/>
  <c r="P13" i="76"/>
  <c r="Y13" i="76"/>
  <c r="Q13" i="76" s="1"/>
  <c r="V14" i="76"/>
  <c r="W8" i="76"/>
  <c r="X8" i="76" s="1"/>
  <c r="O8" i="76"/>
  <c r="V8" i="75"/>
  <c r="W11" i="75"/>
  <c r="X11" i="75" s="1"/>
  <c r="O11" i="75"/>
  <c r="W15" i="75"/>
  <c r="X15" i="75" s="1"/>
  <c r="O15" i="75"/>
  <c r="Y12" i="75"/>
  <c r="Q12" i="75" s="1"/>
  <c r="P12" i="75"/>
  <c r="V14" i="75"/>
  <c r="Y13" i="75"/>
  <c r="Q13" i="75" s="1"/>
  <c r="P13" i="75"/>
  <c r="S16" i="75"/>
  <c r="T16" i="75" s="1"/>
  <c r="N16" i="75"/>
  <c r="O9" i="75"/>
  <c r="W9" i="75"/>
  <c r="X9" i="75" s="1"/>
  <c r="W7" i="75"/>
  <c r="X7" i="75" s="1"/>
  <c r="O7" i="75"/>
  <c r="W10" i="75"/>
  <c r="X10" i="75" s="1"/>
  <c r="O10" i="75"/>
  <c r="U6" i="75"/>
  <c r="U16" i="74"/>
  <c r="O15" i="74"/>
  <c r="W15" i="74"/>
  <c r="X15" i="74" s="1"/>
  <c r="V14" i="74"/>
  <c r="U6" i="74"/>
  <c r="W8" i="74"/>
  <c r="X8" i="74" s="1"/>
  <c r="O8" i="74"/>
  <c r="W12" i="74"/>
  <c r="X12" i="74" s="1"/>
  <c r="O12" i="74"/>
  <c r="W7" i="74"/>
  <c r="X7" i="74" s="1"/>
  <c r="O7" i="74"/>
  <c r="W10" i="74"/>
  <c r="X10" i="74" s="1"/>
  <c r="O10" i="74"/>
  <c r="W9" i="74"/>
  <c r="X9" i="74" s="1"/>
  <c r="O9" i="74"/>
  <c r="W13" i="74"/>
  <c r="X13" i="74" s="1"/>
  <c r="O13" i="74"/>
  <c r="U11" i="74"/>
  <c r="O11" i="73"/>
  <c r="W11" i="73"/>
  <c r="X11" i="73" s="1"/>
  <c r="V14" i="73"/>
  <c r="S16" i="73"/>
  <c r="T16" i="73" s="1"/>
  <c r="N16" i="73"/>
  <c r="V10" i="73"/>
  <c r="W9" i="73"/>
  <c r="X9" i="73" s="1"/>
  <c r="O9" i="73"/>
  <c r="V13" i="73"/>
  <c r="O15" i="73"/>
  <c r="W15" i="73"/>
  <c r="X15" i="73" s="1"/>
  <c r="W12" i="73"/>
  <c r="X12" i="73" s="1"/>
  <c r="O12" i="73"/>
  <c r="W7" i="73"/>
  <c r="X7" i="73" s="1"/>
  <c r="O7" i="73"/>
  <c r="U6" i="73"/>
  <c r="W8" i="73"/>
  <c r="X8" i="73" s="1"/>
  <c r="O8" i="73"/>
  <c r="W7" i="72"/>
  <c r="X7" i="72" s="1"/>
  <c r="O7" i="72"/>
  <c r="W9" i="72"/>
  <c r="X9" i="72" s="1"/>
  <c r="O9" i="72"/>
  <c r="W11" i="72"/>
  <c r="X11" i="72" s="1"/>
  <c r="O11" i="72"/>
  <c r="W13" i="72"/>
  <c r="X13" i="72" s="1"/>
  <c r="O13" i="72"/>
  <c r="V14" i="72"/>
  <c r="O15" i="72"/>
  <c r="W15" i="72"/>
  <c r="X15" i="72" s="1"/>
  <c r="U16" i="72"/>
  <c r="V8" i="72"/>
  <c r="U6" i="72"/>
  <c r="V10" i="72"/>
  <c r="W12" i="72"/>
  <c r="X12" i="72" s="1"/>
  <c r="O12" i="72"/>
  <c r="U9" i="71"/>
  <c r="W14" i="71"/>
  <c r="X14" i="71" s="1"/>
  <c r="O14" i="71"/>
  <c r="O11" i="71"/>
  <c r="W11" i="71"/>
  <c r="X11" i="71" s="1"/>
  <c r="V10" i="71"/>
  <c r="W13" i="71"/>
  <c r="X13" i="71" s="1"/>
  <c r="O13" i="71"/>
  <c r="W7" i="71"/>
  <c r="X7" i="71" s="1"/>
  <c r="O7" i="71"/>
  <c r="S16" i="71"/>
  <c r="T16" i="71" s="1"/>
  <c r="N16" i="71"/>
  <c r="V12" i="71"/>
  <c r="W6" i="71"/>
  <c r="X6" i="71" s="1"/>
  <c r="O6" i="71"/>
  <c r="W8" i="71"/>
  <c r="X8" i="71" s="1"/>
  <c r="O8" i="71"/>
  <c r="O15" i="71"/>
  <c r="W15" i="71"/>
  <c r="X15" i="71" s="1"/>
  <c r="W5" i="40"/>
  <c r="Q5" i="40"/>
  <c r="M5" i="40"/>
  <c r="G5" i="40"/>
  <c r="C5" i="40"/>
  <c r="AC22" i="55" l="1"/>
  <c r="P29" i="53"/>
  <c r="AC29" i="53" s="1"/>
  <c r="Q29" i="53"/>
  <c r="W21" i="60"/>
  <c r="X21" i="60" s="1"/>
  <c r="Q21" i="60" s="1"/>
  <c r="AC38" i="58"/>
  <c r="O29" i="56"/>
  <c r="W29" i="56"/>
  <c r="X29" i="56" s="1"/>
  <c r="AC30" i="55"/>
  <c r="W20" i="68"/>
  <c r="X20" i="68" s="1"/>
  <c r="Q38" i="57"/>
  <c r="AC38" i="56"/>
  <c r="Q7" i="76"/>
  <c r="Y7" i="76"/>
  <c r="P7" i="76"/>
  <c r="AC36" i="60"/>
  <c r="W36" i="62"/>
  <c r="X36" i="62" s="1"/>
  <c r="P36" i="62" s="1"/>
  <c r="AC36" i="62" s="1"/>
  <c r="P16" i="63" s="1"/>
  <c r="W28" i="62"/>
  <c r="X28" i="62" s="1"/>
  <c r="O28" i="62"/>
  <c r="O28" i="69"/>
  <c r="W28" i="69"/>
  <c r="X28" i="69" s="1"/>
  <c r="P28" i="69" s="1"/>
  <c r="W36" i="69"/>
  <c r="X36" i="69" s="1"/>
  <c r="O36" i="69"/>
  <c r="W38" i="53"/>
  <c r="X38" i="53" s="1"/>
  <c r="O38" i="53"/>
  <c r="W22" i="58"/>
  <c r="X22" i="58" s="1"/>
  <c r="O22" i="58"/>
  <c r="W28" i="57"/>
  <c r="X28" i="57" s="1"/>
  <c r="O28" i="57"/>
  <c r="W36" i="70"/>
  <c r="X36" i="70" s="1"/>
  <c r="O36" i="70"/>
  <c r="O28" i="70"/>
  <c r="W28" i="70"/>
  <c r="X28" i="70" s="1"/>
  <c r="O28" i="60"/>
  <c r="W28" i="60"/>
  <c r="X28" i="60" s="1"/>
  <c r="W28" i="68"/>
  <c r="X28" i="68" s="1"/>
  <c r="O28" i="68"/>
  <c r="W28" i="61"/>
  <c r="X28" i="61" s="1"/>
  <c r="Q28" i="61" s="1"/>
  <c r="O28" i="61"/>
  <c r="W20" i="61"/>
  <c r="X20" i="61" s="1"/>
  <c r="O20" i="61"/>
  <c r="O28" i="53"/>
  <c r="W28" i="53"/>
  <c r="X28" i="53" s="1"/>
  <c r="W29" i="60"/>
  <c r="X29" i="60" s="1"/>
  <c r="O29" i="60"/>
  <c r="W20" i="59"/>
  <c r="X20" i="59" s="1"/>
  <c r="Q20" i="59" s="1"/>
  <c r="W36" i="59"/>
  <c r="X36" i="59" s="1"/>
  <c r="O36" i="59"/>
  <c r="W28" i="59"/>
  <c r="X28" i="59" s="1"/>
  <c r="O28" i="59"/>
  <c r="W37" i="58"/>
  <c r="X37" i="58" s="1"/>
  <c r="O37" i="58"/>
  <c r="U29" i="58"/>
  <c r="O21" i="58"/>
  <c r="W21" i="58"/>
  <c r="X21" i="58" s="1"/>
  <c r="W29" i="57"/>
  <c r="X29" i="57" s="1"/>
  <c r="O29" i="57"/>
  <c r="O21" i="57"/>
  <c r="W21" i="57"/>
  <c r="X21" i="57" s="1"/>
  <c r="Q35" i="57"/>
  <c r="P35" i="57"/>
  <c r="AC35" i="57" s="1"/>
  <c r="W28" i="56"/>
  <c r="X28" i="56" s="1"/>
  <c r="O28" i="56"/>
  <c r="W36" i="56"/>
  <c r="X36" i="56" s="1"/>
  <c r="O36" i="56"/>
  <c r="O20" i="55"/>
  <c r="W28" i="55"/>
  <c r="X28" i="55" s="1"/>
  <c r="Q28" i="55" s="1"/>
  <c r="O28" i="55"/>
  <c r="W36" i="55"/>
  <c r="X36" i="55" s="1"/>
  <c r="O36" i="55"/>
  <c r="W20" i="77"/>
  <c r="X20" i="77" s="1"/>
  <c r="O20" i="77"/>
  <c r="O34" i="77"/>
  <c r="W34" i="77"/>
  <c r="X34" i="77" s="1"/>
  <c r="Q35" i="77"/>
  <c r="P35" i="77"/>
  <c r="W39" i="77"/>
  <c r="X39" i="77" s="1"/>
  <c r="O39" i="77"/>
  <c r="W26" i="77"/>
  <c r="X26" i="77" s="1"/>
  <c r="O26" i="77"/>
  <c r="V31" i="77"/>
  <c r="W36" i="77"/>
  <c r="X36" i="77" s="1"/>
  <c r="O36" i="77"/>
  <c r="Q19" i="77"/>
  <c r="P19" i="77"/>
  <c r="AC19" i="77" s="1"/>
  <c r="C23" i="63" s="1"/>
  <c r="W30" i="77"/>
  <c r="X30" i="77" s="1"/>
  <c r="O30" i="77"/>
  <c r="AC35" i="77"/>
  <c r="O23" i="63" s="1"/>
  <c r="W23" i="77"/>
  <c r="X23" i="77" s="1"/>
  <c r="O23" i="77"/>
  <c r="Q38" i="77"/>
  <c r="P38" i="77"/>
  <c r="AC38" i="77" s="1"/>
  <c r="R23" i="63" s="1"/>
  <c r="O18" i="77"/>
  <c r="W18" i="77"/>
  <c r="X18" i="77" s="1"/>
  <c r="W36" i="76"/>
  <c r="X36" i="76" s="1"/>
  <c r="O36" i="76"/>
  <c r="Q38" i="76"/>
  <c r="P38" i="76"/>
  <c r="AC38" i="76" s="1"/>
  <c r="R22" i="63" s="1"/>
  <c r="W39" i="76"/>
  <c r="X39" i="76" s="1"/>
  <c r="O39" i="76"/>
  <c r="W23" i="76"/>
  <c r="X23" i="76" s="1"/>
  <c r="O23" i="76"/>
  <c r="W34" i="76"/>
  <c r="X34" i="76" s="1"/>
  <c r="O34" i="76"/>
  <c r="V31" i="76"/>
  <c r="Q27" i="76"/>
  <c r="P27" i="76"/>
  <c r="AC27" i="76" s="1"/>
  <c r="I22" i="63" s="1"/>
  <c r="W18" i="76"/>
  <c r="X18" i="76" s="1"/>
  <c r="O18" i="76"/>
  <c r="W26" i="76"/>
  <c r="X26" i="76" s="1"/>
  <c r="O26" i="76"/>
  <c r="W20" i="76"/>
  <c r="X20" i="76" s="1"/>
  <c r="O20" i="76"/>
  <c r="Q21" i="75"/>
  <c r="P21" i="75"/>
  <c r="AC21" i="75" s="1"/>
  <c r="E21" i="63" s="1"/>
  <c r="W26" i="75"/>
  <c r="X26" i="75" s="1"/>
  <c r="O26" i="75"/>
  <c r="W31" i="75"/>
  <c r="X31" i="75" s="1"/>
  <c r="O31" i="75"/>
  <c r="O34" i="75"/>
  <c r="W34" i="75"/>
  <c r="X34" i="75" s="1"/>
  <c r="Q19" i="75"/>
  <c r="P19" i="75"/>
  <c r="AC19" i="75" s="1"/>
  <c r="C21" i="63" s="1"/>
  <c r="W18" i="75"/>
  <c r="X18" i="75" s="1"/>
  <c r="O18" i="75"/>
  <c r="Q30" i="75"/>
  <c r="P30" i="75"/>
  <c r="AC30" i="75" s="1"/>
  <c r="L21" i="63" s="1"/>
  <c r="V23" i="75"/>
  <c r="W39" i="75"/>
  <c r="X39" i="75" s="1"/>
  <c r="O39" i="75"/>
  <c r="H20" i="63"/>
  <c r="W34" i="74"/>
  <c r="X34" i="74" s="1"/>
  <c r="O34" i="74"/>
  <c r="V39" i="74"/>
  <c r="Q30" i="74"/>
  <c r="P30" i="74"/>
  <c r="AC30" i="74" s="1"/>
  <c r="L20" i="63" s="1"/>
  <c r="V31" i="74"/>
  <c r="W37" i="74"/>
  <c r="X37" i="74" s="1"/>
  <c r="O37" i="74"/>
  <c r="W18" i="74"/>
  <c r="X18" i="74" s="1"/>
  <c r="O18" i="74"/>
  <c r="Q36" i="74"/>
  <c r="P36" i="74"/>
  <c r="AC36" i="74" s="1"/>
  <c r="P20" i="63" s="1"/>
  <c r="Q27" i="74"/>
  <c r="P27" i="74"/>
  <c r="AC27" i="74" s="1"/>
  <c r="W39" i="73"/>
  <c r="X39" i="73" s="1"/>
  <c r="O39" i="73"/>
  <c r="W31" i="73"/>
  <c r="X31" i="73" s="1"/>
  <c r="O31" i="73"/>
  <c r="W23" i="73"/>
  <c r="X23" i="73" s="1"/>
  <c r="O23" i="73"/>
  <c r="Q35" i="73"/>
  <c r="P35" i="73"/>
  <c r="AC35" i="73" s="1"/>
  <c r="O19" i="63" s="1"/>
  <c r="W34" i="73"/>
  <c r="X34" i="73" s="1"/>
  <c r="O34" i="73"/>
  <c r="Q38" i="73"/>
  <c r="P38" i="73"/>
  <c r="AC38" i="73" s="1"/>
  <c r="R19" i="63" s="1"/>
  <c r="Q21" i="73"/>
  <c r="P21" i="73"/>
  <c r="AC21" i="73" s="1"/>
  <c r="E19" i="63" s="1"/>
  <c r="W26" i="73"/>
  <c r="X26" i="73" s="1"/>
  <c r="O26" i="73"/>
  <c r="W20" i="73"/>
  <c r="X20" i="73" s="1"/>
  <c r="O20" i="73"/>
  <c r="W18" i="73"/>
  <c r="X18" i="73" s="1"/>
  <c r="O18" i="73"/>
  <c r="Q36" i="72"/>
  <c r="P36" i="72"/>
  <c r="AC36" i="72" s="1"/>
  <c r="P18" i="63" s="1"/>
  <c r="Q19" i="72"/>
  <c r="P19" i="72"/>
  <c r="AC19" i="72" s="1"/>
  <c r="C18" i="63" s="1"/>
  <c r="W23" i="72"/>
  <c r="X23" i="72" s="1"/>
  <c r="O23" i="72"/>
  <c r="V31" i="72"/>
  <c r="W39" i="72"/>
  <c r="X39" i="72" s="1"/>
  <c r="O39" i="72"/>
  <c r="W18" i="72"/>
  <c r="X18" i="72" s="1"/>
  <c r="O18" i="72"/>
  <c r="W20" i="72"/>
  <c r="X20" i="72" s="1"/>
  <c r="O20" i="72"/>
  <c r="W26" i="72"/>
  <c r="X26" i="72" s="1"/>
  <c r="O26" i="72"/>
  <c r="W34" i="72"/>
  <c r="X34" i="72" s="1"/>
  <c r="O34" i="72"/>
  <c r="W30" i="72"/>
  <c r="X30" i="72" s="1"/>
  <c r="O30" i="72"/>
  <c r="Q22" i="71"/>
  <c r="P22" i="71"/>
  <c r="AC22" i="71" s="1"/>
  <c r="F17" i="63" s="1"/>
  <c r="W18" i="71"/>
  <c r="X18" i="71" s="1"/>
  <c r="O18" i="71"/>
  <c r="Q28" i="71"/>
  <c r="P28" i="71"/>
  <c r="AC28" i="71" s="1"/>
  <c r="J17" i="63" s="1"/>
  <c r="W30" i="71"/>
  <c r="X30" i="71" s="1"/>
  <c r="O30" i="71"/>
  <c r="W39" i="71"/>
  <c r="X39" i="71" s="1"/>
  <c r="O39" i="71"/>
  <c r="W31" i="71"/>
  <c r="X31" i="71" s="1"/>
  <c r="O31" i="71"/>
  <c r="W26" i="71"/>
  <c r="X26" i="71" s="1"/>
  <c r="O26" i="71"/>
  <c r="W34" i="71"/>
  <c r="X34" i="71" s="1"/>
  <c r="O34" i="71"/>
  <c r="W23" i="71"/>
  <c r="X23" i="71" s="1"/>
  <c r="O23" i="71"/>
  <c r="Q19" i="71"/>
  <c r="P19" i="71"/>
  <c r="AC19" i="71" s="1"/>
  <c r="C17" i="63" s="1"/>
  <c r="W36" i="71"/>
  <c r="X36" i="71" s="1"/>
  <c r="O36" i="71"/>
  <c r="W20" i="71"/>
  <c r="X20" i="71" s="1"/>
  <c r="O20" i="71"/>
  <c r="O18" i="62"/>
  <c r="W18" i="62"/>
  <c r="X18" i="62" s="1"/>
  <c r="Q36" i="62"/>
  <c r="V23" i="62"/>
  <c r="W39" i="62"/>
  <c r="X39" i="62" s="1"/>
  <c r="O39" i="62"/>
  <c r="W31" i="62"/>
  <c r="X31" i="62" s="1"/>
  <c r="O31" i="62"/>
  <c r="W26" i="62"/>
  <c r="X26" i="62" s="1"/>
  <c r="O26" i="62"/>
  <c r="Q37" i="62"/>
  <c r="P37" i="62"/>
  <c r="AC37" i="62" s="1"/>
  <c r="Q16" i="63" s="1"/>
  <c r="W34" i="62"/>
  <c r="X34" i="62" s="1"/>
  <c r="O34" i="62"/>
  <c r="Q22" i="62"/>
  <c r="P22" i="62"/>
  <c r="AC22" i="62" s="1"/>
  <c r="F16" i="63" s="1"/>
  <c r="V31" i="70"/>
  <c r="W39" i="70"/>
  <c r="X39" i="70" s="1"/>
  <c r="O39" i="70"/>
  <c r="W18" i="70"/>
  <c r="X18" i="70" s="1"/>
  <c r="O18" i="70"/>
  <c r="W20" i="70"/>
  <c r="X20" i="70" s="1"/>
  <c r="O20" i="70"/>
  <c r="W23" i="70"/>
  <c r="X23" i="70" s="1"/>
  <c r="O23" i="70"/>
  <c r="W30" i="70"/>
  <c r="X30" i="70" s="1"/>
  <c r="O30" i="70"/>
  <c r="W26" i="70"/>
  <c r="X26" i="70" s="1"/>
  <c r="O26" i="70"/>
  <c r="Q19" i="70"/>
  <c r="P19" i="70"/>
  <c r="AC19" i="70" s="1"/>
  <c r="C15" i="63" s="1"/>
  <c r="W34" i="70"/>
  <c r="X34" i="70" s="1"/>
  <c r="O34" i="70"/>
  <c r="W20" i="69"/>
  <c r="X20" i="69" s="1"/>
  <c r="O20" i="69"/>
  <c r="W18" i="69"/>
  <c r="X18" i="69" s="1"/>
  <c r="O18" i="69"/>
  <c r="W39" i="69"/>
  <c r="X39" i="69" s="1"/>
  <c r="O39" i="69"/>
  <c r="W30" i="69"/>
  <c r="X30" i="69" s="1"/>
  <c r="O30" i="69"/>
  <c r="V31" i="69"/>
  <c r="W23" i="69"/>
  <c r="X23" i="69" s="1"/>
  <c r="O23" i="69"/>
  <c r="W26" i="69"/>
  <c r="X26" i="69" s="1"/>
  <c r="O26" i="69"/>
  <c r="W34" i="69"/>
  <c r="X34" i="69" s="1"/>
  <c r="O34" i="69"/>
  <c r="W18" i="68"/>
  <c r="X18" i="68" s="1"/>
  <c r="O18" i="68"/>
  <c r="W26" i="68"/>
  <c r="X26" i="68" s="1"/>
  <c r="O26" i="68"/>
  <c r="Q22" i="68"/>
  <c r="P22" i="68"/>
  <c r="W34" i="68"/>
  <c r="X34" i="68" s="1"/>
  <c r="O34" i="68"/>
  <c r="V31" i="68"/>
  <c r="Q20" i="68"/>
  <c r="P20" i="68"/>
  <c r="AC20" i="68" s="1"/>
  <c r="W23" i="68"/>
  <c r="X23" i="68" s="1"/>
  <c r="O23" i="68"/>
  <c r="AC22" i="68"/>
  <c r="W39" i="68"/>
  <c r="X39" i="68" s="1"/>
  <c r="O39" i="68"/>
  <c r="W36" i="68"/>
  <c r="X36" i="68" s="1"/>
  <c r="O36" i="68"/>
  <c r="W39" i="61"/>
  <c r="X39" i="61" s="1"/>
  <c r="O39" i="61"/>
  <c r="W36" i="61"/>
  <c r="X36" i="61" s="1"/>
  <c r="O36" i="61"/>
  <c r="W31" i="61"/>
  <c r="X31" i="61" s="1"/>
  <c r="O31" i="61"/>
  <c r="W23" i="61"/>
  <c r="X23" i="61" s="1"/>
  <c r="O23" i="61"/>
  <c r="W26" i="61"/>
  <c r="X26" i="61" s="1"/>
  <c r="O26" i="61"/>
  <c r="Q22" i="61"/>
  <c r="P22" i="61"/>
  <c r="AC22" i="61" s="1"/>
  <c r="W34" i="61"/>
  <c r="X34" i="61" s="1"/>
  <c r="O34" i="61"/>
  <c r="W18" i="61"/>
  <c r="X18" i="61" s="1"/>
  <c r="O18" i="61"/>
  <c r="W34" i="53"/>
  <c r="X34" i="53" s="1"/>
  <c r="O34" i="53"/>
  <c r="W30" i="53"/>
  <c r="X30" i="53" s="1"/>
  <c r="O30" i="53"/>
  <c r="W20" i="53"/>
  <c r="X20" i="53" s="1"/>
  <c r="O20" i="53"/>
  <c r="W39" i="53"/>
  <c r="X39" i="53" s="1"/>
  <c r="O39" i="53"/>
  <c r="W26" i="53"/>
  <c r="X26" i="53" s="1"/>
  <c r="O26" i="53"/>
  <c r="W18" i="53"/>
  <c r="X18" i="53" s="1"/>
  <c r="O18" i="53"/>
  <c r="V31" i="53"/>
  <c r="W23" i="53"/>
  <c r="X23" i="53" s="1"/>
  <c r="O23" i="53"/>
  <c r="W36" i="53"/>
  <c r="X36" i="53" s="1"/>
  <c r="O36" i="53"/>
  <c r="W39" i="60"/>
  <c r="X39" i="60" s="1"/>
  <c r="O39" i="60"/>
  <c r="P21" i="60"/>
  <c r="AC21" i="60" s="1"/>
  <c r="V31" i="60"/>
  <c r="W37" i="60"/>
  <c r="X37" i="60" s="1"/>
  <c r="O37" i="60"/>
  <c r="Q30" i="60"/>
  <c r="P30" i="60"/>
  <c r="Q38" i="60"/>
  <c r="P38" i="60"/>
  <c r="AC38" i="60" s="1"/>
  <c r="V23" i="60"/>
  <c r="AC30" i="60"/>
  <c r="W34" i="60"/>
  <c r="X34" i="60" s="1"/>
  <c r="O34" i="60"/>
  <c r="W27" i="60"/>
  <c r="X27" i="60" s="1"/>
  <c r="O27" i="60"/>
  <c r="W18" i="60"/>
  <c r="X18" i="60" s="1"/>
  <c r="O18" i="60"/>
  <c r="W30" i="59"/>
  <c r="X30" i="59" s="1"/>
  <c r="O30" i="59"/>
  <c r="O34" i="59"/>
  <c r="W34" i="59"/>
  <c r="X34" i="59" s="1"/>
  <c r="W39" i="59"/>
  <c r="X39" i="59" s="1"/>
  <c r="O39" i="59"/>
  <c r="W26" i="59"/>
  <c r="X26" i="59" s="1"/>
  <c r="O26" i="59"/>
  <c r="W23" i="59"/>
  <c r="X23" i="59" s="1"/>
  <c r="O23" i="59"/>
  <c r="Q35" i="59"/>
  <c r="P35" i="59"/>
  <c r="AC35" i="59" s="1"/>
  <c r="W31" i="59"/>
  <c r="X31" i="59" s="1"/>
  <c r="O31" i="59"/>
  <c r="W18" i="59"/>
  <c r="X18" i="59" s="1"/>
  <c r="O18" i="59"/>
  <c r="P20" i="59"/>
  <c r="AC20" i="59" s="1"/>
  <c r="W18" i="58"/>
  <c r="X18" i="58" s="1"/>
  <c r="O18" i="58"/>
  <c r="W23" i="58"/>
  <c r="X23" i="58" s="1"/>
  <c r="O23" i="58"/>
  <c r="W30" i="58"/>
  <c r="X30" i="58" s="1"/>
  <c r="O30" i="58"/>
  <c r="W26" i="58"/>
  <c r="X26" i="58" s="1"/>
  <c r="O26" i="58"/>
  <c r="W39" i="58"/>
  <c r="X39" i="58" s="1"/>
  <c r="O39" i="58"/>
  <c r="W20" i="58"/>
  <c r="X20" i="58" s="1"/>
  <c r="O20" i="58"/>
  <c r="Q35" i="58"/>
  <c r="P35" i="58"/>
  <c r="AC35" i="58" s="1"/>
  <c r="W31" i="58"/>
  <c r="X31" i="58" s="1"/>
  <c r="O31" i="58"/>
  <c r="W34" i="58"/>
  <c r="X34" i="58" s="1"/>
  <c r="O34" i="58"/>
  <c r="O34" i="57"/>
  <c r="W34" i="57"/>
  <c r="X34" i="57" s="1"/>
  <c r="V39" i="57"/>
  <c r="Q36" i="57"/>
  <c r="P36" i="57"/>
  <c r="AC36" i="57" s="1"/>
  <c r="Q22" i="57"/>
  <c r="P22" i="57"/>
  <c r="AC22" i="57" s="1"/>
  <c r="W26" i="57"/>
  <c r="X26" i="57" s="1"/>
  <c r="O26" i="57"/>
  <c r="W37" i="57"/>
  <c r="X37" i="57" s="1"/>
  <c r="O37" i="57"/>
  <c r="Q30" i="57"/>
  <c r="P30" i="57"/>
  <c r="AC30" i="57" s="1"/>
  <c r="V31" i="57"/>
  <c r="W23" i="57"/>
  <c r="X23" i="57" s="1"/>
  <c r="O23" i="57"/>
  <c r="W18" i="57"/>
  <c r="X18" i="57" s="1"/>
  <c r="O18" i="57"/>
  <c r="W18" i="56"/>
  <c r="X18" i="56" s="1"/>
  <c r="O18" i="56"/>
  <c r="W30" i="56"/>
  <c r="X30" i="56" s="1"/>
  <c r="O30" i="56"/>
  <c r="V31" i="56"/>
  <c r="W26" i="56"/>
  <c r="X26" i="56" s="1"/>
  <c r="O26" i="56"/>
  <c r="W39" i="56"/>
  <c r="X39" i="56" s="1"/>
  <c r="O39" i="56"/>
  <c r="W23" i="56"/>
  <c r="X23" i="56" s="1"/>
  <c r="O23" i="56"/>
  <c r="W20" i="56"/>
  <c r="X20" i="56" s="1"/>
  <c r="O20" i="56"/>
  <c r="O34" i="56"/>
  <c r="W34" i="56"/>
  <c r="X34" i="56" s="1"/>
  <c r="Q21" i="56"/>
  <c r="P21" i="56"/>
  <c r="AC21" i="56" s="1"/>
  <c r="V23" i="55"/>
  <c r="Q20" i="55"/>
  <c r="P20" i="55"/>
  <c r="V31" i="55"/>
  <c r="W34" i="55"/>
  <c r="X34" i="55" s="1"/>
  <c r="O34" i="55"/>
  <c r="W39" i="55"/>
  <c r="X39" i="55" s="1"/>
  <c r="O39" i="55"/>
  <c r="W26" i="55"/>
  <c r="X26" i="55" s="1"/>
  <c r="O26" i="55"/>
  <c r="W18" i="55"/>
  <c r="X18" i="55" s="1"/>
  <c r="O18" i="55"/>
  <c r="U16" i="77"/>
  <c r="P15" i="77"/>
  <c r="Y15" i="77"/>
  <c r="Q15" i="77" s="1"/>
  <c r="P12" i="77"/>
  <c r="Y12" i="77"/>
  <c r="Q12" i="77" s="1"/>
  <c r="W7" i="77"/>
  <c r="X7" i="77" s="1"/>
  <c r="O7" i="77"/>
  <c r="W14" i="77"/>
  <c r="X14" i="77" s="1"/>
  <c r="O14" i="77"/>
  <c r="P11" i="77"/>
  <c r="Y11" i="77"/>
  <c r="Q11" i="77" s="1"/>
  <c r="Y6" i="77"/>
  <c r="Q6" i="77" s="1"/>
  <c r="P6" i="77"/>
  <c r="W10" i="77"/>
  <c r="X10" i="77" s="1"/>
  <c r="O10" i="77"/>
  <c r="Y13" i="77"/>
  <c r="Q13" i="77" s="1"/>
  <c r="P13" i="77"/>
  <c r="O9" i="77"/>
  <c r="W9" i="77"/>
  <c r="X9" i="77" s="1"/>
  <c r="Y8" i="77"/>
  <c r="Q8" i="77" s="1"/>
  <c r="P8" i="77"/>
  <c r="W14" i="76"/>
  <c r="X14" i="76" s="1"/>
  <c r="O14" i="76"/>
  <c r="P8" i="76"/>
  <c r="Y8" i="76"/>
  <c r="Q8" i="76" s="1"/>
  <c r="W12" i="76"/>
  <c r="X12" i="76" s="1"/>
  <c r="O12" i="76"/>
  <c r="Q10" i="76"/>
  <c r="P10" i="76"/>
  <c r="Y10" i="76"/>
  <c r="V16" i="76"/>
  <c r="V6" i="76"/>
  <c r="V6" i="75"/>
  <c r="P9" i="75"/>
  <c r="Y9" i="75"/>
  <c r="Q9" i="75" s="1"/>
  <c r="W8" i="75"/>
  <c r="X8" i="75" s="1"/>
  <c r="O8" i="75"/>
  <c r="Y10" i="75"/>
  <c r="P10" i="75"/>
  <c r="Q10" i="75"/>
  <c r="Q15" i="75"/>
  <c r="Y15" i="75"/>
  <c r="P15" i="75"/>
  <c r="P7" i="75"/>
  <c r="Y7" i="75"/>
  <c r="Q7" i="75" s="1"/>
  <c r="U16" i="75"/>
  <c r="P11" i="75"/>
  <c r="Y11" i="75"/>
  <c r="Q11" i="75" s="1"/>
  <c r="W14" i="75"/>
  <c r="X14" i="75" s="1"/>
  <c r="O14" i="75"/>
  <c r="Y13" i="74"/>
  <c r="Q13" i="74" s="1"/>
  <c r="P13" i="74"/>
  <c r="Y10" i="74"/>
  <c r="Q10" i="74" s="1"/>
  <c r="P10" i="74"/>
  <c r="Y15" i="74"/>
  <c r="Q15" i="74" s="1"/>
  <c r="P15" i="74"/>
  <c r="V11" i="74"/>
  <c r="V6" i="74"/>
  <c r="P9" i="74"/>
  <c r="Y9" i="74"/>
  <c r="Q9" i="74" s="1"/>
  <c r="P7" i="74"/>
  <c r="Y7" i="74"/>
  <c r="Q7" i="74" s="1"/>
  <c r="P12" i="74"/>
  <c r="Y12" i="74"/>
  <c r="Q12" i="74" s="1"/>
  <c r="P8" i="74"/>
  <c r="Y8" i="74"/>
  <c r="Q8" i="74" s="1"/>
  <c r="W14" i="74"/>
  <c r="X14" i="74" s="1"/>
  <c r="O14" i="74"/>
  <c r="V16" i="74"/>
  <c r="V6" i="73"/>
  <c r="Y15" i="73"/>
  <c r="Q15" i="73" s="1"/>
  <c r="P15" i="73"/>
  <c r="Y9" i="73"/>
  <c r="Q9" i="73" s="1"/>
  <c r="P9" i="73"/>
  <c r="U16" i="73"/>
  <c r="W14" i="73"/>
  <c r="X14" i="73" s="1"/>
  <c r="O14" i="73"/>
  <c r="Y8" i="73"/>
  <c r="Q8" i="73" s="1"/>
  <c r="P8" i="73"/>
  <c r="P12" i="73"/>
  <c r="Y12" i="73"/>
  <c r="Q12" i="73" s="1"/>
  <c r="W10" i="73"/>
  <c r="X10" i="73" s="1"/>
  <c r="O10" i="73"/>
  <c r="W13" i="73"/>
  <c r="X13" i="73" s="1"/>
  <c r="O13" i="73"/>
  <c r="Y11" i="73"/>
  <c r="Q11" i="73" s="1"/>
  <c r="P11" i="73"/>
  <c r="P7" i="73"/>
  <c r="Y7" i="73"/>
  <c r="Q7" i="73" s="1"/>
  <c r="V6" i="72"/>
  <c r="W8" i="72"/>
  <c r="X8" i="72" s="1"/>
  <c r="O8" i="72"/>
  <c r="Y15" i="72"/>
  <c r="Q15" i="72" s="1"/>
  <c r="P15" i="72"/>
  <c r="P13" i="72"/>
  <c r="Y13" i="72"/>
  <c r="Q13" i="72"/>
  <c r="P7" i="72"/>
  <c r="Y7" i="72"/>
  <c r="Q7" i="72" s="1"/>
  <c r="W10" i="72"/>
  <c r="X10" i="72" s="1"/>
  <c r="O10" i="72"/>
  <c r="W14" i="72"/>
  <c r="X14" i="72" s="1"/>
  <c r="O14" i="72"/>
  <c r="P12" i="72"/>
  <c r="Y12" i="72"/>
  <c r="Q12" i="72" s="1"/>
  <c r="V16" i="72"/>
  <c r="Y11" i="72"/>
  <c r="Q11" i="72" s="1"/>
  <c r="P11" i="72"/>
  <c r="P9" i="72"/>
  <c r="Y9" i="72"/>
  <c r="Q9" i="72" s="1"/>
  <c r="U16" i="71"/>
  <c r="P11" i="71"/>
  <c r="Y11" i="71"/>
  <c r="Q11" i="71" s="1"/>
  <c r="Y6" i="71"/>
  <c r="Q6" i="71" s="1"/>
  <c r="P6" i="71"/>
  <c r="W12" i="71"/>
  <c r="X12" i="71" s="1"/>
  <c r="O12" i="71"/>
  <c r="V9" i="71"/>
  <c r="Y7" i="71"/>
  <c r="Q7" i="71" s="1"/>
  <c r="P7" i="71"/>
  <c r="Y13" i="71"/>
  <c r="Q13" i="71" s="1"/>
  <c r="P13" i="71"/>
  <c r="W10" i="71"/>
  <c r="X10" i="71" s="1"/>
  <c r="O10" i="71"/>
  <c r="Q15" i="71"/>
  <c r="Y15" i="71"/>
  <c r="P15" i="71"/>
  <c r="P14" i="71"/>
  <c r="Y14" i="71"/>
  <c r="Q14" i="71" s="1"/>
  <c r="Y8" i="71"/>
  <c r="Q8" i="71" s="1"/>
  <c r="P8" i="71"/>
  <c r="Q22" i="40"/>
  <c r="AA23" i="40" s="1"/>
  <c r="G23" i="40"/>
  <c r="AB2" i="40"/>
  <c r="R2" i="40"/>
  <c r="D37" i="78" s="1"/>
  <c r="B1" i="63"/>
  <c r="F38" i="62"/>
  <c r="F30" i="62"/>
  <c r="F22" i="62"/>
  <c r="F38" i="70"/>
  <c r="F30" i="70"/>
  <c r="F22" i="70"/>
  <c r="F38" i="69"/>
  <c r="F30" i="69"/>
  <c r="F22" i="69"/>
  <c r="F38" i="68"/>
  <c r="F30" i="68"/>
  <c r="F22" i="68"/>
  <c r="F38" i="61"/>
  <c r="F30" i="61"/>
  <c r="F22" i="61"/>
  <c r="F38" i="53"/>
  <c r="F30" i="53"/>
  <c r="F22" i="53"/>
  <c r="F38" i="60"/>
  <c r="F30" i="60"/>
  <c r="F22" i="60"/>
  <c r="F38" i="59"/>
  <c r="F30" i="59"/>
  <c r="F22" i="59"/>
  <c r="F38" i="58"/>
  <c r="F30" i="58"/>
  <c r="F22" i="58"/>
  <c r="F38" i="57"/>
  <c r="F30" i="57"/>
  <c r="F22" i="57"/>
  <c r="AC6" i="62"/>
  <c r="A6" i="62"/>
  <c r="AC6" i="70"/>
  <c r="A6" i="70"/>
  <c r="AC6" i="69"/>
  <c r="A6" i="69"/>
  <c r="AC6" i="68"/>
  <c r="A6" i="68"/>
  <c r="AC6" i="61"/>
  <c r="A6" i="61"/>
  <c r="AC6" i="53"/>
  <c r="A6" i="53"/>
  <c r="AC6" i="60"/>
  <c r="A6" i="60"/>
  <c r="AC6" i="59"/>
  <c r="A6" i="59"/>
  <c r="AC6" i="58"/>
  <c r="A6" i="58"/>
  <c r="AC6" i="57"/>
  <c r="A6" i="57"/>
  <c r="AC6" i="56"/>
  <c r="A6" i="56"/>
  <c r="F38" i="56"/>
  <c r="F30" i="56"/>
  <c r="F22" i="56"/>
  <c r="F38" i="55"/>
  <c r="F30" i="55"/>
  <c r="F22" i="55"/>
  <c r="AC6" i="55"/>
  <c r="A6" i="55"/>
  <c r="F6" i="41"/>
  <c r="AC6" i="41"/>
  <c r="A6" i="41"/>
  <c r="F38" i="41"/>
  <c r="F30" i="41"/>
  <c r="F22" i="41"/>
  <c r="H3" i="40"/>
  <c r="F15" i="53"/>
  <c r="R14" i="53"/>
  <c r="N14" i="53" s="1"/>
  <c r="F14" i="53"/>
  <c r="R13" i="53"/>
  <c r="F13" i="53"/>
  <c r="R12" i="53"/>
  <c r="N12" i="53" s="1"/>
  <c r="F12" i="53"/>
  <c r="F11" i="53"/>
  <c r="R10" i="53"/>
  <c r="N10" i="53" s="1"/>
  <c r="F10" i="53"/>
  <c r="R9" i="53"/>
  <c r="F9" i="53"/>
  <c r="R8" i="53"/>
  <c r="N8" i="53" s="1"/>
  <c r="F8" i="53"/>
  <c r="F7" i="53"/>
  <c r="R6" i="53"/>
  <c r="S6" i="53" s="1"/>
  <c r="T6" i="53" s="1"/>
  <c r="F6" i="53"/>
  <c r="R15" i="62"/>
  <c r="N15" i="62" s="1"/>
  <c r="F15" i="62"/>
  <c r="R14" i="62"/>
  <c r="F14" i="62"/>
  <c r="R13" i="62"/>
  <c r="N13" i="62" s="1"/>
  <c r="F13" i="62"/>
  <c r="R12" i="62"/>
  <c r="F12" i="62"/>
  <c r="R11" i="62"/>
  <c r="N11" i="62" s="1"/>
  <c r="F11" i="62"/>
  <c r="R10" i="62"/>
  <c r="F10" i="62"/>
  <c r="R9" i="62"/>
  <c r="N9" i="62" s="1"/>
  <c r="F9" i="62"/>
  <c r="R8" i="62"/>
  <c r="F8" i="62"/>
  <c r="F7" i="62"/>
  <c r="F6" i="62"/>
  <c r="R15" i="70"/>
  <c r="F15" i="70"/>
  <c r="R14" i="70"/>
  <c r="F14" i="70"/>
  <c r="R13" i="70"/>
  <c r="F13" i="70"/>
  <c r="R12" i="70"/>
  <c r="F12" i="70"/>
  <c r="R11" i="70"/>
  <c r="F11" i="70"/>
  <c r="R10" i="70"/>
  <c r="F10" i="70"/>
  <c r="R9" i="70"/>
  <c r="F9" i="70"/>
  <c r="R8" i="70"/>
  <c r="F8" i="70"/>
  <c r="R7" i="70"/>
  <c r="F7" i="70"/>
  <c r="F6" i="70"/>
  <c r="R15" i="69"/>
  <c r="N15" i="69" s="1"/>
  <c r="F15" i="69"/>
  <c r="F14" i="69"/>
  <c r="R13" i="69"/>
  <c r="N13" i="69" s="1"/>
  <c r="F13" i="69"/>
  <c r="F12" i="69"/>
  <c r="R11" i="69"/>
  <c r="N11" i="69" s="1"/>
  <c r="F11" i="69"/>
  <c r="R10" i="69"/>
  <c r="S10" i="69" s="1"/>
  <c r="T10" i="69" s="1"/>
  <c r="U10" i="69" s="1"/>
  <c r="F10" i="69"/>
  <c r="R9" i="69"/>
  <c r="N9" i="69" s="1"/>
  <c r="F9" i="69"/>
  <c r="R8" i="69"/>
  <c r="F8" i="69"/>
  <c r="R7" i="69"/>
  <c r="S7" i="69" s="1"/>
  <c r="T7" i="69" s="1"/>
  <c r="F7" i="69"/>
  <c r="R6" i="69"/>
  <c r="S6" i="69" s="1"/>
  <c r="T6" i="69" s="1"/>
  <c r="F6" i="69"/>
  <c r="R15" i="68"/>
  <c r="N15" i="68" s="1"/>
  <c r="F15" i="68"/>
  <c r="R14" i="68"/>
  <c r="F14" i="68"/>
  <c r="R13" i="68"/>
  <c r="F13" i="68"/>
  <c r="R12" i="68"/>
  <c r="F12" i="68"/>
  <c r="F11" i="68"/>
  <c r="R10" i="68"/>
  <c r="F10" i="68"/>
  <c r="F9" i="68"/>
  <c r="R8" i="68"/>
  <c r="F8" i="68"/>
  <c r="R7" i="68"/>
  <c r="N7" i="68" s="1"/>
  <c r="F7" i="68"/>
  <c r="F6" i="68"/>
  <c r="R15" i="61"/>
  <c r="N15" i="61" s="1"/>
  <c r="F15" i="61"/>
  <c r="R14" i="61"/>
  <c r="F14" i="61"/>
  <c r="R13" i="61"/>
  <c r="S13" i="61" s="1"/>
  <c r="T13" i="61" s="1"/>
  <c r="U13" i="61" s="1"/>
  <c r="F13" i="61"/>
  <c r="R12" i="61"/>
  <c r="F12" i="61"/>
  <c r="R11" i="61"/>
  <c r="N11" i="61" s="1"/>
  <c r="F11" i="61"/>
  <c r="R10" i="61"/>
  <c r="F10" i="61"/>
  <c r="R9" i="61"/>
  <c r="S9" i="61" s="1"/>
  <c r="T9" i="61" s="1"/>
  <c r="U9" i="61" s="1"/>
  <c r="F9" i="61"/>
  <c r="R8" i="61"/>
  <c r="F8" i="61"/>
  <c r="R7" i="61"/>
  <c r="S7" i="61" s="1"/>
  <c r="T7" i="61" s="1"/>
  <c r="F7" i="61"/>
  <c r="M16" i="61"/>
  <c r="F6" i="61"/>
  <c r="R15" i="60"/>
  <c r="S15" i="60" s="1"/>
  <c r="T15" i="60" s="1"/>
  <c r="U15" i="60" s="1"/>
  <c r="F15" i="60"/>
  <c r="R14" i="60"/>
  <c r="F14" i="60"/>
  <c r="R13" i="60"/>
  <c r="N13" i="60" s="1"/>
  <c r="F13" i="60"/>
  <c r="R12" i="60"/>
  <c r="F12" i="60"/>
  <c r="R11" i="60"/>
  <c r="S11" i="60" s="1"/>
  <c r="T11" i="60" s="1"/>
  <c r="U11" i="60" s="1"/>
  <c r="F11" i="60"/>
  <c r="R10" i="60"/>
  <c r="F10" i="60"/>
  <c r="R9" i="60"/>
  <c r="N9" i="60" s="1"/>
  <c r="F9" i="60"/>
  <c r="R8" i="60"/>
  <c r="F8" i="60"/>
  <c r="R7" i="60"/>
  <c r="S7" i="60" s="1"/>
  <c r="T7" i="60" s="1"/>
  <c r="U7" i="60" s="1"/>
  <c r="V7" i="60" s="1"/>
  <c r="W7" i="60" s="1"/>
  <c r="X7" i="60" s="1"/>
  <c r="F7" i="60"/>
  <c r="M16" i="60"/>
  <c r="R16" i="60" s="1"/>
  <c r="F6" i="60"/>
  <c r="R15" i="59"/>
  <c r="N15" i="59" s="1"/>
  <c r="F15" i="59"/>
  <c r="R14" i="59"/>
  <c r="F14" i="59"/>
  <c r="R13" i="59"/>
  <c r="N13" i="59" s="1"/>
  <c r="F13" i="59"/>
  <c r="R12" i="59"/>
  <c r="F12" i="59"/>
  <c r="R11" i="59"/>
  <c r="N11" i="59" s="1"/>
  <c r="F11" i="59"/>
  <c r="R10" i="59"/>
  <c r="F10" i="59"/>
  <c r="R9" i="59"/>
  <c r="S9" i="59" s="1"/>
  <c r="T9" i="59" s="1"/>
  <c r="F9" i="59"/>
  <c r="R8" i="59"/>
  <c r="F8" i="59"/>
  <c r="R7" i="59"/>
  <c r="F7" i="59"/>
  <c r="M16" i="59"/>
  <c r="F6" i="59"/>
  <c r="R15" i="58"/>
  <c r="N15" i="58" s="1"/>
  <c r="F15" i="58"/>
  <c r="R14" i="58"/>
  <c r="F14" i="58"/>
  <c r="R13" i="58"/>
  <c r="N13" i="58" s="1"/>
  <c r="F13" i="58"/>
  <c r="R12" i="58"/>
  <c r="F12" i="58"/>
  <c r="R11" i="58"/>
  <c r="S11" i="58" s="1"/>
  <c r="T11" i="58" s="1"/>
  <c r="U11" i="58" s="1"/>
  <c r="N11" i="58"/>
  <c r="F11" i="58"/>
  <c r="R10" i="58"/>
  <c r="F10" i="58"/>
  <c r="R9" i="58"/>
  <c r="S9" i="58" s="1"/>
  <c r="T9" i="58" s="1"/>
  <c r="U9" i="58" s="1"/>
  <c r="F9" i="58"/>
  <c r="R8" i="58"/>
  <c r="F8" i="58"/>
  <c r="F7" i="58"/>
  <c r="R6" i="58"/>
  <c r="N6" i="58" s="1"/>
  <c r="F6" i="58"/>
  <c r="R15" i="57"/>
  <c r="S15" i="57" s="1"/>
  <c r="T15" i="57" s="1"/>
  <c r="F15" i="57"/>
  <c r="R14" i="57"/>
  <c r="S14" i="57" s="1"/>
  <c r="T14" i="57" s="1"/>
  <c r="F14" i="57"/>
  <c r="R13" i="57"/>
  <c r="F13" i="57"/>
  <c r="F12" i="57"/>
  <c r="R11" i="57"/>
  <c r="S11" i="57" s="1"/>
  <c r="T11" i="57" s="1"/>
  <c r="F11" i="57"/>
  <c r="R10" i="57"/>
  <c r="S10" i="57" s="1"/>
  <c r="T10" i="57" s="1"/>
  <c r="F10" i="57"/>
  <c r="R9" i="57"/>
  <c r="F9" i="57"/>
  <c r="F8" i="57"/>
  <c r="R7" i="57"/>
  <c r="S7" i="57" s="1"/>
  <c r="T7" i="57" s="1"/>
  <c r="F7" i="57"/>
  <c r="R6" i="57"/>
  <c r="S6" i="57" s="1"/>
  <c r="T6" i="57" s="1"/>
  <c r="F6" i="57"/>
  <c r="R15" i="56"/>
  <c r="N15" i="56" s="1"/>
  <c r="F15" i="56"/>
  <c r="R14" i="56"/>
  <c r="S14" i="56" s="1"/>
  <c r="T14" i="56" s="1"/>
  <c r="U14" i="56" s="1"/>
  <c r="F14" i="56"/>
  <c r="R13" i="56"/>
  <c r="N13" i="56" s="1"/>
  <c r="F13" i="56"/>
  <c r="F12" i="56"/>
  <c r="R11" i="56"/>
  <c r="S11" i="56" s="1"/>
  <c r="T11" i="56" s="1"/>
  <c r="F11" i="56"/>
  <c r="R10" i="56"/>
  <c r="S10" i="56" s="1"/>
  <c r="T10" i="56" s="1"/>
  <c r="F10" i="56"/>
  <c r="R9" i="56"/>
  <c r="S9" i="56" s="1"/>
  <c r="T9" i="56" s="1"/>
  <c r="U9" i="56" s="1"/>
  <c r="F9" i="56"/>
  <c r="R8" i="56"/>
  <c r="S8" i="56" s="1"/>
  <c r="T8" i="56" s="1"/>
  <c r="F8" i="56"/>
  <c r="R7" i="56"/>
  <c r="F7" i="56"/>
  <c r="F6" i="56"/>
  <c r="R15" i="55"/>
  <c r="N15" i="55" s="1"/>
  <c r="F15" i="55"/>
  <c r="R14" i="55"/>
  <c r="F14" i="55"/>
  <c r="R13" i="55"/>
  <c r="S13" i="55" s="1"/>
  <c r="T13" i="55" s="1"/>
  <c r="U13" i="55" s="1"/>
  <c r="N13" i="55"/>
  <c r="F13" i="55"/>
  <c r="R12" i="55"/>
  <c r="F12" i="55"/>
  <c r="R11" i="55"/>
  <c r="N11" i="55" s="1"/>
  <c r="F11" i="55"/>
  <c r="R10" i="55"/>
  <c r="F10" i="55"/>
  <c r="F9" i="55"/>
  <c r="R8" i="55"/>
  <c r="F8" i="55"/>
  <c r="R7" i="55"/>
  <c r="N7" i="55" s="1"/>
  <c r="F7" i="55"/>
  <c r="F6" i="55"/>
  <c r="AF2" i="59"/>
  <c r="AF2" i="41"/>
  <c r="AF2" i="55" s="1"/>
  <c r="AF2" i="56" s="1"/>
  <c r="AF2" i="57" s="1"/>
  <c r="AF2" i="58" s="1"/>
  <c r="V3" i="63" s="1"/>
  <c r="AF2" i="69"/>
  <c r="AF2" i="68"/>
  <c r="AF2" i="62"/>
  <c r="AF2" i="61"/>
  <c r="AF2" i="53"/>
  <c r="AF2" i="60"/>
  <c r="N14" i="57" l="1"/>
  <c r="N9" i="58"/>
  <c r="S13" i="58"/>
  <c r="T13" i="58" s="1"/>
  <c r="N11" i="60"/>
  <c r="Q29" i="56"/>
  <c r="P29" i="56"/>
  <c r="AC29" i="56" s="1"/>
  <c r="N9" i="56"/>
  <c r="N13" i="61"/>
  <c r="S9" i="69"/>
  <c r="T9" i="69" s="1"/>
  <c r="N14" i="56"/>
  <c r="S15" i="56"/>
  <c r="T15" i="56" s="1"/>
  <c r="S13" i="59"/>
  <c r="T13" i="59" s="1"/>
  <c r="U13" i="59" s="1"/>
  <c r="N7" i="60"/>
  <c r="Q28" i="69"/>
  <c r="Q28" i="62"/>
  <c r="P28" i="62"/>
  <c r="AC28" i="62" s="1"/>
  <c r="J16" i="63" s="1"/>
  <c r="AC28" i="69"/>
  <c r="Q36" i="69"/>
  <c r="P36" i="69"/>
  <c r="AC36" i="69" s="1"/>
  <c r="N9" i="61"/>
  <c r="P38" i="53"/>
  <c r="AC38" i="53" s="1"/>
  <c r="Q38" i="53"/>
  <c r="P22" i="58"/>
  <c r="AC22" i="58" s="1"/>
  <c r="Q22" i="58"/>
  <c r="AC20" i="55"/>
  <c r="Q28" i="57"/>
  <c r="P28" i="57"/>
  <c r="AC28" i="57" s="1"/>
  <c r="Q28" i="70"/>
  <c r="P28" i="70"/>
  <c r="AC28" i="70" s="1"/>
  <c r="J15" i="63" s="1"/>
  <c r="P36" i="70"/>
  <c r="AC36" i="70" s="1"/>
  <c r="P15" i="63" s="1"/>
  <c r="Q36" i="70"/>
  <c r="Q28" i="60"/>
  <c r="P28" i="60"/>
  <c r="AC28" i="60" s="1"/>
  <c r="Q28" i="68"/>
  <c r="P28" i="68"/>
  <c r="AC28" i="68" s="1"/>
  <c r="P28" i="61"/>
  <c r="AC28" i="61" s="1"/>
  <c r="Q20" i="61"/>
  <c r="P20" i="61"/>
  <c r="AC20" i="61" s="1"/>
  <c r="Q28" i="53"/>
  <c r="P28" i="53"/>
  <c r="AC28" i="53" s="1"/>
  <c r="N6" i="53"/>
  <c r="Q29" i="60"/>
  <c r="P29" i="60"/>
  <c r="AC29" i="60" s="1"/>
  <c r="P28" i="59"/>
  <c r="AC28" i="59" s="1"/>
  <c r="Q28" i="59"/>
  <c r="Q36" i="59"/>
  <c r="P36" i="59"/>
  <c r="AC36" i="59" s="1"/>
  <c r="V29" i="58"/>
  <c r="P21" i="58"/>
  <c r="AC21" i="58" s="1"/>
  <c r="Q21" i="58"/>
  <c r="P37" i="58"/>
  <c r="AC37" i="58" s="1"/>
  <c r="Q37" i="58"/>
  <c r="P21" i="57"/>
  <c r="AC21" i="57" s="1"/>
  <c r="Q21" i="57"/>
  <c r="Q29" i="57"/>
  <c r="P29" i="57"/>
  <c r="AC29" i="57" s="1"/>
  <c r="Q36" i="56"/>
  <c r="P36" i="56"/>
  <c r="AC36" i="56" s="1"/>
  <c r="Q28" i="56"/>
  <c r="P28" i="56"/>
  <c r="AC28" i="56" s="1"/>
  <c r="P28" i="55"/>
  <c r="AC28" i="55" s="1"/>
  <c r="P36" i="55"/>
  <c r="AC36" i="55" s="1"/>
  <c r="Q36" i="55"/>
  <c r="Q30" i="77"/>
  <c r="P30" i="77"/>
  <c r="AC30" i="77" s="1"/>
  <c r="L23" i="63" s="1"/>
  <c r="Q36" i="77"/>
  <c r="P36" i="77"/>
  <c r="AC36" i="77" s="1"/>
  <c r="P23" i="63" s="1"/>
  <c r="Q26" i="77"/>
  <c r="P26" i="77"/>
  <c r="AC26" i="77" s="1"/>
  <c r="Q23" i="77"/>
  <c r="P23" i="77"/>
  <c r="Q34" i="77"/>
  <c r="P34" i="77"/>
  <c r="AC34" i="77" s="1"/>
  <c r="Q18" i="77"/>
  <c r="P18" i="77"/>
  <c r="AC18" i="77" s="1"/>
  <c r="W31" i="77"/>
  <c r="X31" i="77" s="1"/>
  <c r="O31" i="77"/>
  <c r="Q39" i="77"/>
  <c r="P39" i="77"/>
  <c r="Q20" i="77"/>
  <c r="P20" i="77"/>
  <c r="AC20" i="77" s="1"/>
  <c r="D23" i="63" s="1"/>
  <c r="Q26" i="76"/>
  <c r="P26" i="76"/>
  <c r="Q34" i="76"/>
  <c r="P34" i="76"/>
  <c r="AC34" i="76" s="1"/>
  <c r="Q39" i="76"/>
  <c r="P39" i="76"/>
  <c r="Q36" i="76"/>
  <c r="P36" i="76"/>
  <c r="AC36" i="76" s="1"/>
  <c r="P22" i="63" s="1"/>
  <c r="AC26" i="76"/>
  <c r="W31" i="76"/>
  <c r="X31" i="76" s="1"/>
  <c r="O31" i="76"/>
  <c r="Q23" i="76"/>
  <c r="P23" i="76"/>
  <c r="Q20" i="76"/>
  <c r="P20" i="76"/>
  <c r="AC20" i="76" s="1"/>
  <c r="D22" i="63" s="1"/>
  <c r="Q18" i="76"/>
  <c r="P18" i="76"/>
  <c r="AC18" i="76" s="1"/>
  <c r="Q18" i="75"/>
  <c r="P18" i="75"/>
  <c r="AC18" i="75" s="1"/>
  <c r="Q26" i="75"/>
  <c r="P26" i="75"/>
  <c r="AC26" i="75" s="1"/>
  <c r="Q39" i="75"/>
  <c r="P39" i="75"/>
  <c r="Q31" i="75"/>
  <c r="P31" i="75"/>
  <c r="W23" i="75"/>
  <c r="X23" i="75" s="1"/>
  <c r="O23" i="75"/>
  <c r="Q34" i="75"/>
  <c r="P34" i="75"/>
  <c r="AC34" i="75" s="1"/>
  <c r="I20" i="63"/>
  <c r="AC31" i="74"/>
  <c r="M20" i="63" s="1"/>
  <c r="W31" i="74"/>
  <c r="X31" i="74" s="1"/>
  <c r="O31" i="74"/>
  <c r="Q37" i="74"/>
  <c r="P37" i="74"/>
  <c r="AC37" i="74" s="1"/>
  <c r="Q20" i="63" s="1"/>
  <c r="Q34" i="74"/>
  <c r="P34" i="74"/>
  <c r="AC34" i="74" s="1"/>
  <c r="Q18" i="74"/>
  <c r="P18" i="74"/>
  <c r="AC18" i="74" s="1"/>
  <c r="AC23" i="74" s="1"/>
  <c r="G20" i="63" s="1"/>
  <c r="O39" i="74"/>
  <c r="W39" i="74"/>
  <c r="X39" i="74" s="1"/>
  <c r="Q20" i="73"/>
  <c r="P20" i="73"/>
  <c r="Q34" i="73"/>
  <c r="P34" i="73"/>
  <c r="AC34" i="73" s="1"/>
  <c r="Q31" i="73"/>
  <c r="P31" i="73"/>
  <c r="Q18" i="73"/>
  <c r="P18" i="73"/>
  <c r="AC18" i="73" s="1"/>
  <c r="Q26" i="73"/>
  <c r="P26" i="73"/>
  <c r="AC26" i="73" s="1"/>
  <c r="Q23" i="73"/>
  <c r="P23" i="73"/>
  <c r="AC20" i="73"/>
  <c r="D19" i="63" s="1"/>
  <c r="Q39" i="73"/>
  <c r="P39" i="73"/>
  <c r="Q30" i="72"/>
  <c r="P30" i="72"/>
  <c r="AC30" i="72" s="1"/>
  <c r="L18" i="63" s="1"/>
  <c r="W31" i="72"/>
  <c r="X31" i="72" s="1"/>
  <c r="O31" i="72"/>
  <c r="Q34" i="72"/>
  <c r="P34" i="72"/>
  <c r="AC34" i="72" s="1"/>
  <c r="Q26" i="72"/>
  <c r="P26" i="72"/>
  <c r="AC26" i="72" s="1"/>
  <c r="Q18" i="72"/>
  <c r="P18" i="72"/>
  <c r="AC18" i="72" s="1"/>
  <c r="Q20" i="72"/>
  <c r="P20" i="72"/>
  <c r="AC20" i="72" s="1"/>
  <c r="D18" i="63" s="1"/>
  <c r="Q39" i="72"/>
  <c r="P39" i="72"/>
  <c r="Q23" i="72"/>
  <c r="P23" i="72"/>
  <c r="Q20" i="71"/>
  <c r="P20" i="71"/>
  <c r="Q34" i="71"/>
  <c r="P34" i="71"/>
  <c r="AC34" i="71" s="1"/>
  <c r="Q31" i="71"/>
  <c r="P31" i="71"/>
  <c r="Q30" i="71"/>
  <c r="P30" i="71"/>
  <c r="AC30" i="71" s="1"/>
  <c r="L17" i="63" s="1"/>
  <c r="Q18" i="71"/>
  <c r="P18" i="71"/>
  <c r="AC18" i="71" s="1"/>
  <c r="Q36" i="71"/>
  <c r="P36" i="71"/>
  <c r="AC36" i="71" s="1"/>
  <c r="P17" i="63" s="1"/>
  <c r="AC20" i="71"/>
  <c r="D17" i="63" s="1"/>
  <c r="Q23" i="71"/>
  <c r="P23" i="71"/>
  <c r="Q26" i="71"/>
  <c r="P26" i="71"/>
  <c r="AC26" i="71" s="1"/>
  <c r="Q39" i="71"/>
  <c r="P39" i="71"/>
  <c r="Q31" i="62"/>
  <c r="P31" i="62"/>
  <c r="W23" i="62"/>
  <c r="X23" i="62" s="1"/>
  <c r="O23" i="62"/>
  <c r="Q18" i="62"/>
  <c r="P18" i="62"/>
  <c r="AC18" i="62" s="1"/>
  <c r="Q34" i="62"/>
  <c r="P34" i="62"/>
  <c r="AC34" i="62" s="1"/>
  <c r="Q26" i="62"/>
  <c r="P26" i="62"/>
  <c r="AC26" i="62" s="1"/>
  <c r="Q39" i="62"/>
  <c r="P39" i="62"/>
  <c r="Q39" i="70"/>
  <c r="P39" i="70"/>
  <c r="Q30" i="70"/>
  <c r="P30" i="70"/>
  <c r="AC30" i="70" s="1"/>
  <c r="L15" i="63" s="1"/>
  <c r="Q34" i="70"/>
  <c r="P34" i="70"/>
  <c r="AC34" i="70" s="1"/>
  <c r="Q26" i="70"/>
  <c r="P26" i="70"/>
  <c r="AC26" i="70" s="1"/>
  <c r="Q23" i="70"/>
  <c r="P23" i="70"/>
  <c r="W31" i="70"/>
  <c r="X31" i="70" s="1"/>
  <c r="O31" i="70"/>
  <c r="Q20" i="70"/>
  <c r="P20" i="70"/>
  <c r="AC20" i="70" s="1"/>
  <c r="D15" i="63" s="1"/>
  <c r="Q18" i="70"/>
  <c r="P18" i="70"/>
  <c r="AC18" i="70" s="1"/>
  <c r="Q34" i="69"/>
  <c r="P34" i="69"/>
  <c r="AC34" i="69" s="1"/>
  <c r="Q23" i="69"/>
  <c r="P23" i="69"/>
  <c r="Q30" i="69"/>
  <c r="P30" i="69"/>
  <c r="AC30" i="69" s="1"/>
  <c r="Q18" i="69"/>
  <c r="P18" i="69"/>
  <c r="AC18" i="69" s="1"/>
  <c r="Q26" i="69"/>
  <c r="P26" i="69"/>
  <c r="AC26" i="69" s="1"/>
  <c r="W31" i="69"/>
  <c r="X31" i="69" s="1"/>
  <c r="O31" i="69"/>
  <c r="Q39" i="69"/>
  <c r="P39" i="69"/>
  <c r="Q20" i="69"/>
  <c r="P20" i="69"/>
  <c r="AC20" i="69" s="1"/>
  <c r="Q36" i="68"/>
  <c r="P36" i="68"/>
  <c r="AC36" i="68" s="1"/>
  <c r="Q26" i="68"/>
  <c r="P26" i="68"/>
  <c r="AC26" i="68" s="1"/>
  <c r="Q23" i="68"/>
  <c r="P23" i="68"/>
  <c r="W31" i="68"/>
  <c r="X31" i="68" s="1"/>
  <c r="O31" i="68"/>
  <c r="Q34" i="68"/>
  <c r="P34" i="68"/>
  <c r="AC34" i="68" s="1"/>
  <c r="Q39" i="68"/>
  <c r="P39" i="68"/>
  <c r="Q18" i="68"/>
  <c r="P18" i="68"/>
  <c r="AC18" i="68" s="1"/>
  <c r="AC23" i="68" s="1"/>
  <c r="Q18" i="61"/>
  <c r="P18" i="61"/>
  <c r="AC18" i="61" s="1"/>
  <c r="Q36" i="61"/>
  <c r="P36" i="61"/>
  <c r="AC36" i="61" s="1"/>
  <c r="Q34" i="61"/>
  <c r="P34" i="61"/>
  <c r="AC34" i="61" s="1"/>
  <c r="Q26" i="61"/>
  <c r="P26" i="61"/>
  <c r="AC26" i="61" s="1"/>
  <c r="AC31" i="61" s="1"/>
  <c r="Q23" i="61"/>
  <c r="P23" i="61"/>
  <c r="Q31" i="61"/>
  <c r="P31" i="61"/>
  <c r="Q39" i="61"/>
  <c r="P39" i="61"/>
  <c r="Q23" i="53"/>
  <c r="P23" i="53"/>
  <c r="Q18" i="53"/>
  <c r="P18" i="53"/>
  <c r="AC18" i="53" s="1"/>
  <c r="Q39" i="53"/>
  <c r="P39" i="53"/>
  <c r="Q30" i="53"/>
  <c r="P30" i="53"/>
  <c r="AC30" i="53" s="1"/>
  <c r="W31" i="53"/>
  <c r="X31" i="53" s="1"/>
  <c r="O31" i="53"/>
  <c r="Q36" i="53"/>
  <c r="P36" i="53"/>
  <c r="AC36" i="53" s="1"/>
  <c r="Q26" i="53"/>
  <c r="P26" i="53"/>
  <c r="AC26" i="53" s="1"/>
  <c r="Q20" i="53"/>
  <c r="P20" i="53"/>
  <c r="AC20" i="53" s="1"/>
  <c r="Q34" i="53"/>
  <c r="P34" i="53"/>
  <c r="AC34" i="53" s="1"/>
  <c r="Q18" i="60"/>
  <c r="P18" i="60"/>
  <c r="AC18" i="60" s="1"/>
  <c r="AC23" i="60" s="1"/>
  <c r="Q34" i="60"/>
  <c r="P34" i="60"/>
  <c r="AC34" i="60" s="1"/>
  <c r="W23" i="60"/>
  <c r="X23" i="60" s="1"/>
  <c r="O23" i="60"/>
  <c r="Q27" i="60"/>
  <c r="P27" i="60"/>
  <c r="AC27" i="60" s="1"/>
  <c r="Q37" i="60"/>
  <c r="P37" i="60"/>
  <c r="AC37" i="60" s="1"/>
  <c r="W31" i="60"/>
  <c r="X31" i="60" s="1"/>
  <c r="O31" i="60"/>
  <c r="Q39" i="60"/>
  <c r="P39" i="60"/>
  <c r="Q34" i="59"/>
  <c r="P34" i="59"/>
  <c r="AC34" i="59" s="1"/>
  <c r="Q26" i="59"/>
  <c r="P26" i="59"/>
  <c r="AC26" i="59" s="1"/>
  <c r="Q31" i="59"/>
  <c r="P31" i="59"/>
  <c r="Q18" i="59"/>
  <c r="P18" i="59"/>
  <c r="AC18" i="59" s="1"/>
  <c r="AC23" i="59" s="1"/>
  <c r="Q23" i="59"/>
  <c r="P23" i="59"/>
  <c r="Q39" i="59"/>
  <c r="P39" i="59"/>
  <c r="Q30" i="59"/>
  <c r="P30" i="59"/>
  <c r="AC30" i="59" s="1"/>
  <c r="Q31" i="58"/>
  <c r="P31" i="58"/>
  <c r="Q20" i="58"/>
  <c r="P20" i="58"/>
  <c r="AC20" i="58" s="1"/>
  <c r="Q26" i="58"/>
  <c r="P26" i="58"/>
  <c r="AC26" i="58" s="1"/>
  <c r="Q23" i="58"/>
  <c r="P23" i="58"/>
  <c r="Q34" i="58"/>
  <c r="P34" i="58"/>
  <c r="AC34" i="58" s="1"/>
  <c r="Q39" i="58"/>
  <c r="P39" i="58"/>
  <c r="Q30" i="58"/>
  <c r="P30" i="58"/>
  <c r="AC30" i="58" s="1"/>
  <c r="Q18" i="58"/>
  <c r="P18" i="58"/>
  <c r="AC18" i="58" s="1"/>
  <c r="Q26" i="57"/>
  <c r="P26" i="57"/>
  <c r="AC26" i="57" s="1"/>
  <c r="Q34" i="57"/>
  <c r="P34" i="57"/>
  <c r="AC34" i="57" s="1"/>
  <c r="Q18" i="57"/>
  <c r="P18" i="57"/>
  <c r="AC18" i="57" s="1"/>
  <c r="Q23" i="57"/>
  <c r="P23" i="57"/>
  <c r="W31" i="57"/>
  <c r="X31" i="57" s="1"/>
  <c r="O31" i="57"/>
  <c r="Q37" i="57"/>
  <c r="P37" i="57"/>
  <c r="AC37" i="57" s="1"/>
  <c r="O39" i="57"/>
  <c r="W39" i="57"/>
  <c r="X39" i="57" s="1"/>
  <c r="Q23" i="56"/>
  <c r="P23" i="56"/>
  <c r="Q26" i="56"/>
  <c r="P26" i="56"/>
  <c r="AC26" i="56" s="1"/>
  <c r="Q30" i="56"/>
  <c r="P30" i="56"/>
  <c r="AC30" i="56" s="1"/>
  <c r="Q34" i="56"/>
  <c r="P34" i="56"/>
  <c r="AC34" i="56" s="1"/>
  <c r="Q20" i="56"/>
  <c r="P20" i="56"/>
  <c r="AC20" i="56" s="1"/>
  <c r="Q39" i="56"/>
  <c r="P39" i="56"/>
  <c r="W31" i="56"/>
  <c r="X31" i="56" s="1"/>
  <c r="O31" i="56"/>
  <c r="Q18" i="56"/>
  <c r="P18" i="56"/>
  <c r="AC18" i="56" s="1"/>
  <c r="Q26" i="55"/>
  <c r="P26" i="55"/>
  <c r="AC26" i="55" s="1"/>
  <c r="Q18" i="55"/>
  <c r="P18" i="55"/>
  <c r="AC18" i="55" s="1"/>
  <c r="AC23" i="55" s="1"/>
  <c r="Q39" i="55"/>
  <c r="P39" i="55"/>
  <c r="W31" i="55"/>
  <c r="X31" i="55" s="1"/>
  <c r="O31" i="55"/>
  <c r="W23" i="55"/>
  <c r="X23" i="55" s="1"/>
  <c r="O23" i="55"/>
  <c r="Q34" i="55"/>
  <c r="P34" i="55"/>
  <c r="AC34" i="55" s="1"/>
  <c r="P7" i="77"/>
  <c r="Y7" i="77"/>
  <c r="Q7" i="77" s="1"/>
  <c r="Y9" i="77"/>
  <c r="Q9" i="77" s="1"/>
  <c r="P9" i="77"/>
  <c r="V16" i="77"/>
  <c r="P14" i="77"/>
  <c r="Y14" i="77"/>
  <c r="Q14" i="77" s="1"/>
  <c r="Y10" i="77"/>
  <c r="Q10" i="77" s="1"/>
  <c r="P10" i="77"/>
  <c r="W16" i="76"/>
  <c r="X16" i="76" s="1"/>
  <c r="O16" i="76"/>
  <c r="P12" i="76"/>
  <c r="Y12" i="76"/>
  <c r="Q12" i="76" s="1"/>
  <c r="Y14" i="76"/>
  <c r="Q14" i="76" s="1"/>
  <c r="P14" i="76"/>
  <c r="W6" i="76"/>
  <c r="X6" i="76" s="1"/>
  <c r="O6" i="76"/>
  <c r="Y14" i="75"/>
  <c r="Q14" i="75" s="1"/>
  <c r="P14" i="75"/>
  <c r="V16" i="75"/>
  <c r="W6" i="75"/>
  <c r="X6" i="75" s="1"/>
  <c r="O6" i="75"/>
  <c r="Y8" i="75"/>
  <c r="Q8" i="75" s="1"/>
  <c r="P8" i="75"/>
  <c r="W16" i="74"/>
  <c r="X16" i="74" s="1"/>
  <c r="O16" i="74"/>
  <c r="O11" i="74"/>
  <c r="W11" i="74"/>
  <c r="X11" i="74" s="1"/>
  <c r="W6" i="74"/>
  <c r="X6" i="74" s="1"/>
  <c r="O6" i="74"/>
  <c r="P14" i="74"/>
  <c r="Y14" i="74"/>
  <c r="Q14" i="74" s="1"/>
  <c r="V16" i="73"/>
  <c r="P10" i="73"/>
  <c r="Y10" i="73"/>
  <c r="Q10" i="73" s="1"/>
  <c r="Y13" i="73"/>
  <c r="Q13" i="73" s="1"/>
  <c r="P13" i="73"/>
  <c r="Y14" i="73"/>
  <c r="Q14" i="73" s="1"/>
  <c r="P14" i="73"/>
  <c r="W6" i="73"/>
  <c r="X6" i="73" s="1"/>
  <c r="O6" i="73"/>
  <c r="W16" i="72"/>
  <c r="X16" i="72" s="1"/>
  <c r="O16" i="72"/>
  <c r="P10" i="72"/>
  <c r="Y10" i="72"/>
  <c r="Q10" i="72" s="1"/>
  <c r="P14" i="72"/>
  <c r="Y14" i="72"/>
  <c r="Q14" i="72" s="1"/>
  <c r="P8" i="72"/>
  <c r="Y8" i="72"/>
  <c r="Q8" i="72" s="1"/>
  <c r="W6" i="72"/>
  <c r="X6" i="72" s="1"/>
  <c r="O6" i="72"/>
  <c r="W9" i="71"/>
  <c r="X9" i="71" s="1"/>
  <c r="O9" i="71"/>
  <c r="P10" i="71"/>
  <c r="Y10" i="71"/>
  <c r="Q10" i="71" s="1"/>
  <c r="P12" i="71"/>
  <c r="Y12" i="71"/>
  <c r="Q12" i="71" s="1"/>
  <c r="V16" i="71"/>
  <c r="S11" i="62"/>
  <c r="T11" i="62" s="1"/>
  <c r="U11" i="62" s="1"/>
  <c r="S15" i="62"/>
  <c r="T15" i="62" s="1"/>
  <c r="U15" i="62" s="1"/>
  <c r="S11" i="69"/>
  <c r="T11" i="69" s="1"/>
  <c r="U11" i="69" s="1"/>
  <c r="N6" i="69"/>
  <c r="S11" i="61"/>
  <c r="T11" i="61" s="1"/>
  <c r="N7" i="61"/>
  <c r="S13" i="60"/>
  <c r="T13" i="60" s="1"/>
  <c r="U13" i="60" s="1"/>
  <c r="S9" i="60"/>
  <c r="T9" i="60" s="1"/>
  <c r="U9" i="60" s="1"/>
  <c r="V9" i="60" s="1"/>
  <c r="O9" i="60" s="1"/>
  <c r="N15" i="60"/>
  <c r="S11" i="59"/>
  <c r="T11" i="59" s="1"/>
  <c r="U11" i="59" s="1"/>
  <c r="V11" i="59" s="1"/>
  <c r="N10" i="56"/>
  <c r="S13" i="56"/>
  <c r="T13" i="56" s="1"/>
  <c r="U13" i="56" s="1"/>
  <c r="V13" i="56" s="1"/>
  <c r="S11" i="55"/>
  <c r="T11" i="55" s="1"/>
  <c r="U11" i="55" s="1"/>
  <c r="S15" i="55"/>
  <c r="T15" i="55" s="1"/>
  <c r="S7" i="70"/>
  <c r="T7" i="70" s="1"/>
  <c r="U7" i="70" s="1"/>
  <c r="V7" i="70" s="1"/>
  <c r="N7" i="70"/>
  <c r="S9" i="70"/>
  <c r="T9" i="70" s="1"/>
  <c r="U9" i="70" s="1"/>
  <c r="V9" i="70" s="1"/>
  <c r="N9" i="70"/>
  <c r="S11" i="70"/>
  <c r="T11" i="70" s="1"/>
  <c r="U11" i="70" s="1"/>
  <c r="V11" i="70" s="1"/>
  <c r="N11" i="70"/>
  <c r="S13" i="70"/>
  <c r="T13" i="70" s="1"/>
  <c r="U13" i="70" s="1"/>
  <c r="V13" i="70" s="1"/>
  <c r="N13" i="70"/>
  <c r="S8" i="70"/>
  <c r="T8" i="70" s="1"/>
  <c r="U8" i="70" s="1"/>
  <c r="V8" i="70" s="1"/>
  <c r="N8" i="70"/>
  <c r="S10" i="70"/>
  <c r="T10" i="70" s="1"/>
  <c r="U10" i="70" s="1"/>
  <c r="V10" i="70" s="1"/>
  <c r="N10" i="70"/>
  <c r="S12" i="70"/>
  <c r="T12" i="70" s="1"/>
  <c r="U12" i="70" s="1"/>
  <c r="V12" i="70" s="1"/>
  <c r="N12" i="70"/>
  <c r="M16" i="70"/>
  <c r="R16" i="70" s="1"/>
  <c r="N13" i="68"/>
  <c r="S13" i="68"/>
  <c r="T13" i="68" s="1"/>
  <c r="M16" i="68"/>
  <c r="R16" i="68" s="1"/>
  <c r="S16" i="68" s="1"/>
  <c r="T16" i="68" s="1"/>
  <c r="R11" i="68"/>
  <c r="R9" i="68"/>
  <c r="U13" i="68"/>
  <c r="S15" i="68"/>
  <c r="T15" i="68" s="1"/>
  <c r="U15" i="68" s="1"/>
  <c r="R7" i="58"/>
  <c r="N7" i="58" s="1"/>
  <c r="R9" i="55"/>
  <c r="M16" i="53"/>
  <c r="R16" i="53" s="1"/>
  <c r="M16" i="62"/>
  <c r="R16" i="62" s="1"/>
  <c r="N7" i="59"/>
  <c r="S7" i="59"/>
  <c r="T7" i="59" s="1"/>
  <c r="U7" i="59" s="1"/>
  <c r="N9" i="59"/>
  <c r="M16" i="55"/>
  <c r="R16" i="55" s="1"/>
  <c r="U6" i="57"/>
  <c r="V6" i="57" s="1"/>
  <c r="S9" i="53"/>
  <c r="T9" i="53" s="1"/>
  <c r="N9" i="53"/>
  <c r="S13" i="53"/>
  <c r="T13" i="53" s="1"/>
  <c r="N13" i="53"/>
  <c r="S8" i="53"/>
  <c r="T8" i="53" s="1"/>
  <c r="R7" i="53"/>
  <c r="R11" i="53"/>
  <c r="R15" i="53"/>
  <c r="U6" i="53"/>
  <c r="S10" i="53"/>
  <c r="T10" i="53" s="1"/>
  <c r="S14" i="53"/>
  <c r="T14" i="53" s="1"/>
  <c r="S12" i="53"/>
  <c r="T12" i="53" s="1"/>
  <c r="U12" i="53" s="1"/>
  <c r="R6" i="62"/>
  <c r="S10" i="62"/>
  <c r="T10" i="62" s="1"/>
  <c r="U10" i="62" s="1"/>
  <c r="N10" i="62"/>
  <c r="S14" i="62"/>
  <c r="T14" i="62" s="1"/>
  <c r="U14" i="62" s="1"/>
  <c r="N14" i="62"/>
  <c r="S13" i="62"/>
  <c r="T13" i="62" s="1"/>
  <c r="S9" i="62"/>
  <c r="T9" i="62" s="1"/>
  <c r="U9" i="62" s="1"/>
  <c r="R7" i="62"/>
  <c r="S8" i="62"/>
  <c r="T8" i="62" s="1"/>
  <c r="N8" i="62"/>
  <c r="S12" i="62"/>
  <c r="T12" i="62" s="1"/>
  <c r="N12" i="62"/>
  <c r="U13" i="62"/>
  <c r="S14" i="70"/>
  <c r="T14" i="70" s="1"/>
  <c r="U14" i="70" s="1"/>
  <c r="N14" i="70"/>
  <c r="N15" i="70"/>
  <c r="S15" i="70"/>
  <c r="T15" i="70" s="1"/>
  <c r="U15" i="70" s="1"/>
  <c r="R6" i="70"/>
  <c r="S8" i="69"/>
  <c r="T8" i="69" s="1"/>
  <c r="N8" i="69"/>
  <c r="V10" i="69"/>
  <c r="N7" i="69"/>
  <c r="V11" i="69"/>
  <c r="M16" i="69"/>
  <c r="U6" i="69"/>
  <c r="U9" i="69"/>
  <c r="N10" i="69"/>
  <c r="R12" i="69"/>
  <c r="S13" i="69"/>
  <c r="T13" i="69" s="1"/>
  <c r="U13" i="69" s="1"/>
  <c r="R14" i="69"/>
  <c r="S15" i="69"/>
  <c r="T15" i="69" s="1"/>
  <c r="U7" i="69"/>
  <c r="R6" i="68"/>
  <c r="S7" i="68"/>
  <c r="T7" i="68" s="1"/>
  <c r="U7" i="68" s="1"/>
  <c r="S8" i="68"/>
  <c r="T8" i="68" s="1"/>
  <c r="N8" i="68"/>
  <c r="S10" i="68"/>
  <c r="T10" i="68" s="1"/>
  <c r="N10" i="68"/>
  <c r="S12" i="68"/>
  <c r="T12" i="68" s="1"/>
  <c r="N12" i="68"/>
  <c r="S14" i="68"/>
  <c r="T14" i="68" s="1"/>
  <c r="N14" i="68"/>
  <c r="V13" i="68"/>
  <c r="R6" i="61"/>
  <c r="U7" i="61"/>
  <c r="U11" i="61"/>
  <c r="V13" i="61"/>
  <c r="R16" i="61"/>
  <c r="S15" i="61"/>
  <c r="T15" i="61" s="1"/>
  <c r="U15" i="61" s="1"/>
  <c r="V9" i="61"/>
  <c r="S8" i="61"/>
  <c r="T8" i="61" s="1"/>
  <c r="N8" i="61"/>
  <c r="S10" i="61"/>
  <c r="T10" i="61" s="1"/>
  <c r="N10" i="61"/>
  <c r="S12" i="61"/>
  <c r="T12" i="61" s="1"/>
  <c r="N12" i="61"/>
  <c r="S14" i="61"/>
  <c r="T14" i="61" s="1"/>
  <c r="N14" i="61"/>
  <c r="S16" i="60"/>
  <c r="T16" i="60" s="1"/>
  <c r="U16" i="60" s="1"/>
  <c r="N16" i="60"/>
  <c r="O7" i="60"/>
  <c r="S12" i="60"/>
  <c r="T12" i="60" s="1"/>
  <c r="N12" i="60"/>
  <c r="S14" i="60"/>
  <c r="T14" i="60" s="1"/>
  <c r="N14" i="60"/>
  <c r="R6" i="60"/>
  <c r="Y7" i="60"/>
  <c r="Q7" i="60" s="1"/>
  <c r="P7" i="60"/>
  <c r="S8" i="60"/>
  <c r="T8" i="60" s="1"/>
  <c r="N8" i="60"/>
  <c r="S10" i="60"/>
  <c r="T10" i="60" s="1"/>
  <c r="U10" i="60" s="1"/>
  <c r="N10" i="60"/>
  <c r="V11" i="60"/>
  <c r="V13" i="60"/>
  <c r="V15" i="60"/>
  <c r="U9" i="59"/>
  <c r="S15" i="59"/>
  <c r="T15" i="59" s="1"/>
  <c r="U15" i="59" s="1"/>
  <c r="S8" i="59"/>
  <c r="T8" i="59" s="1"/>
  <c r="N8" i="59"/>
  <c r="V13" i="59"/>
  <c r="R16" i="59"/>
  <c r="S10" i="59"/>
  <c r="T10" i="59" s="1"/>
  <c r="N10" i="59"/>
  <c r="S12" i="59"/>
  <c r="T12" i="59" s="1"/>
  <c r="N12" i="59"/>
  <c r="S14" i="59"/>
  <c r="T14" i="59" s="1"/>
  <c r="N14" i="59"/>
  <c r="M16" i="58"/>
  <c r="S6" i="58"/>
  <c r="T6" i="58" s="1"/>
  <c r="U6" i="58" s="1"/>
  <c r="S8" i="58"/>
  <c r="T8" i="58" s="1"/>
  <c r="N8" i="58"/>
  <c r="S10" i="58"/>
  <c r="T10" i="58" s="1"/>
  <c r="N10" i="58"/>
  <c r="S12" i="58"/>
  <c r="T12" i="58" s="1"/>
  <c r="N12" i="58"/>
  <c r="S14" i="58"/>
  <c r="T14" i="58" s="1"/>
  <c r="U14" i="58" s="1"/>
  <c r="N14" i="58"/>
  <c r="V9" i="58"/>
  <c r="V11" i="58"/>
  <c r="S15" i="58"/>
  <c r="T15" i="58" s="1"/>
  <c r="U15" i="58" s="1"/>
  <c r="U13" i="58"/>
  <c r="U10" i="57"/>
  <c r="S13" i="57"/>
  <c r="T13" i="57" s="1"/>
  <c r="U13" i="57" s="1"/>
  <c r="N13" i="57"/>
  <c r="M16" i="57"/>
  <c r="N6" i="57"/>
  <c r="R8" i="57"/>
  <c r="S9" i="57"/>
  <c r="T9" i="57" s="1"/>
  <c r="U9" i="57" s="1"/>
  <c r="N9" i="57"/>
  <c r="N10" i="57"/>
  <c r="U14" i="57"/>
  <c r="U7" i="57"/>
  <c r="U11" i="57"/>
  <c r="U15" i="57"/>
  <c r="R12" i="57"/>
  <c r="N7" i="57"/>
  <c r="N11" i="57"/>
  <c r="N15" i="57"/>
  <c r="U10" i="56"/>
  <c r="U8" i="56"/>
  <c r="V14" i="56"/>
  <c r="M16" i="56"/>
  <c r="R6" i="56"/>
  <c r="N8" i="56"/>
  <c r="R12" i="56"/>
  <c r="S7" i="56"/>
  <c r="T7" i="56" s="1"/>
  <c r="U7" i="56" s="1"/>
  <c r="N7" i="56"/>
  <c r="V9" i="56"/>
  <c r="U11" i="56"/>
  <c r="N11" i="56"/>
  <c r="U15" i="56"/>
  <c r="R6" i="55"/>
  <c r="S7" i="55"/>
  <c r="T7" i="55" s="1"/>
  <c r="U7" i="55" s="1"/>
  <c r="S10" i="55"/>
  <c r="T10" i="55" s="1"/>
  <c r="U10" i="55" s="1"/>
  <c r="N10" i="55"/>
  <c r="S12" i="55"/>
  <c r="T12" i="55" s="1"/>
  <c r="U12" i="55" s="1"/>
  <c r="N12" i="55"/>
  <c r="S14" i="55"/>
  <c r="T14" i="55" s="1"/>
  <c r="U14" i="55" s="1"/>
  <c r="N14" i="55"/>
  <c r="V11" i="55"/>
  <c r="V13" i="55"/>
  <c r="S8" i="55"/>
  <c r="T8" i="55" s="1"/>
  <c r="N8" i="55"/>
  <c r="U15" i="55"/>
  <c r="A15" i="63"/>
  <c r="A14" i="63"/>
  <c r="A13" i="63"/>
  <c r="G25" i="63"/>
  <c r="S25" i="63"/>
  <c r="M25" i="63"/>
  <c r="A12" i="63"/>
  <c r="A11" i="63"/>
  <c r="A10" i="63"/>
  <c r="A9" i="63"/>
  <c r="A8" i="63"/>
  <c r="A7" i="63"/>
  <c r="A5" i="63"/>
  <c r="A6" i="63"/>
  <c r="A4" i="63"/>
  <c r="F15" i="41"/>
  <c r="F7" i="41"/>
  <c r="F8" i="41"/>
  <c r="F9" i="41"/>
  <c r="F10" i="41"/>
  <c r="F11" i="41"/>
  <c r="F12" i="41"/>
  <c r="F13" i="41"/>
  <c r="F14" i="41"/>
  <c r="M35" i="41"/>
  <c r="R35" i="41" s="1"/>
  <c r="N35" i="41" s="1"/>
  <c r="R14" i="41"/>
  <c r="R13" i="41"/>
  <c r="R12" i="41"/>
  <c r="M19" i="41"/>
  <c r="R10" i="41"/>
  <c r="N10" i="41" s="1"/>
  <c r="M21" i="41"/>
  <c r="R11" i="40"/>
  <c r="R8" i="40"/>
  <c r="R10" i="40"/>
  <c r="R9" i="40"/>
  <c r="M10" i="40"/>
  <c r="M7" i="40"/>
  <c r="W4" i="40"/>
  <c r="M4" i="40"/>
  <c r="C8" i="40"/>
  <c r="C7" i="40"/>
  <c r="C6" i="40"/>
  <c r="AB1" i="40"/>
  <c r="M11" i="40"/>
  <c r="M9" i="40"/>
  <c r="M8" i="40"/>
  <c r="R1" i="40"/>
  <c r="D36" i="78" s="1"/>
  <c r="W7" i="40"/>
  <c r="W12" i="40"/>
  <c r="W11" i="40"/>
  <c r="W10" i="40"/>
  <c r="W9" i="40"/>
  <c r="W8" i="40"/>
  <c r="AB11" i="40"/>
  <c r="AB9" i="40"/>
  <c r="C13" i="40"/>
  <c r="C14" i="40"/>
  <c r="C12" i="40"/>
  <c r="H11" i="40"/>
  <c r="C11" i="40"/>
  <c r="C9" i="40"/>
  <c r="C10" i="40"/>
  <c r="AB12" i="40"/>
  <c r="AB10" i="40"/>
  <c r="AB8" i="40"/>
  <c r="AB7" i="40"/>
  <c r="H9" i="40"/>
  <c r="H10" i="40"/>
  <c r="H12" i="40"/>
  <c r="H13" i="40"/>
  <c r="H14" i="40"/>
  <c r="G6" i="40"/>
  <c r="H1" i="40"/>
  <c r="AA4" i="40"/>
  <c r="Q11" i="40"/>
  <c r="Q10" i="40"/>
  <c r="Q9" i="40"/>
  <c r="Q8" i="40"/>
  <c r="Q7" i="40"/>
  <c r="Q4" i="40"/>
  <c r="AC39" i="58" l="1"/>
  <c r="AC31" i="55"/>
  <c r="AC23" i="61"/>
  <c r="AC39" i="55"/>
  <c r="W9" i="60"/>
  <c r="X9" i="60" s="1"/>
  <c r="Y9" i="60" s="1"/>
  <c r="Q9" i="60" s="1"/>
  <c r="AC39" i="69"/>
  <c r="AC23" i="69"/>
  <c r="AC23" i="58"/>
  <c r="AC31" i="57"/>
  <c r="AC23" i="57"/>
  <c r="AC23" i="70"/>
  <c r="G15" i="63" s="1"/>
  <c r="AC31" i="68"/>
  <c r="AC39" i="68"/>
  <c r="AC39" i="53"/>
  <c r="AC31" i="60"/>
  <c r="AC39" i="60"/>
  <c r="AC39" i="59"/>
  <c r="AC31" i="59"/>
  <c r="O29" i="58"/>
  <c r="W29" i="58"/>
  <c r="X29" i="58" s="1"/>
  <c r="AC39" i="56"/>
  <c r="M12" i="40"/>
  <c r="H36" i="78" s="1"/>
  <c r="C15" i="40"/>
  <c r="H37" i="78" s="1"/>
  <c r="W13" i="40"/>
  <c r="AC31" i="77"/>
  <c r="M23" i="63" s="1"/>
  <c r="H23" i="63"/>
  <c r="AC39" i="77"/>
  <c r="S23" i="63" s="1"/>
  <c r="N23" i="63"/>
  <c r="AC23" i="77"/>
  <c r="G23" i="63" s="1"/>
  <c r="B23" i="63"/>
  <c r="Q31" i="77"/>
  <c r="P31" i="77"/>
  <c r="AC39" i="76"/>
  <c r="S22" i="63" s="1"/>
  <c r="N22" i="63"/>
  <c r="AC23" i="76"/>
  <c r="G22" i="63" s="1"/>
  <c r="B22" i="63"/>
  <c r="AC31" i="76"/>
  <c r="M22" i="63" s="1"/>
  <c r="H22" i="63"/>
  <c r="Q31" i="76"/>
  <c r="P31" i="76"/>
  <c r="AC31" i="75"/>
  <c r="M21" i="63" s="1"/>
  <c r="H21" i="63"/>
  <c r="AC23" i="75"/>
  <c r="G21" i="63" s="1"/>
  <c r="B21" i="63"/>
  <c r="Q23" i="75"/>
  <c r="P23" i="75"/>
  <c r="AC39" i="75"/>
  <c r="S21" i="63" s="1"/>
  <c r="N21" i="63"/>
  <c r="Q31" i="74"/>
  <c r="P31" i="74"/>
  <c r="AC39" i="74"/>
  <c r="S20" i="63" s="1"/>
  <c r="N20" i="63"/>
  <c r="Q39" i="74"/>
  <c r="P39" i="74"/>
  <c r="AC31" i="73"/>
  <c r="M19" i="63" s="1"/>
  <c r="H19" i="63"/>
  <c r="AC39" i="73"/>
  <c r="S19" i="63" s="1"/>
  <c r="N19" i="63"/>
  <c r="AC23" i="73"/>
  <c r="G19" i="63" s="1"/>
  <c r="B19" i="63"/>
  <c r="AC23" i="72"/>
  <c r="G18" i="63" s="1"/>
  <c r="B18" i="63"/>
  <c r="AC39" i="72"/>
  <c r="S18" i="63" s="1"/>
  <c r="N18" i="63"/>
  <c r="AC31" i="72"/>
  <c r="M18" i="63" s="1"/>
  <c r="H18" i="63"/>
  <c r="Q31" i="72"/>
  <c r="P31" i="72"/>
  <c r="AC31" i="71"/>
  <c r="M17" i="63" s="1"/>
  <c r="H17" i="63"/>
  <c r="AC23" i="71"/>
  <c r="G17" i="63" s="1"/>
  <c r="B17" i="63"/>
  <c r="AC39" i="71"/>
  <c r="S17" i="63" s="1"/>
  <c r="N17" i="63"/>
  <c r="AC39" i="62"/>
  <c r="S16" i="63" s="1"/>
  <c r="N16" i="63"/>
  <c r="AC31" i="62"/>
  <c r="M16" i="63" s="1"/>
  <c r="H16" i="63"/>
  <c r="AC23" i="62"/>
  <c r="G16" i="63" s="1"/>
  <c r="B16" i="63"/>
  <c r="Q23" i="62"/>
  <c r="P23" i="62"/>
  <c r="AC31" i="70"/>
  <c r="M15" i="63" s="1"/>
  <c r="H15" i="63"/>
  <c r="AC39" i="70"/>
  <c r="S15" i="63" s="1"/>
  <c r="N15" i="63"/>
  <c r="Q31" i="70"/>
  <c r="P31" i="70"/>
  <c r="AC31" i="69"/>
  <c r="Q31" i="69"/>
  <c r="P31" i="69"/>
  <c r="Q31" i="68"/>
  <c r="P31" i="68"/>
  <c r="AC39" i="61"/>
  <c r="AC31" i="53"/>
  <c r="AC23" i="53"/>
  <c r="Q31" i="53"/>
  <c r="P31" i="53"/>
  <c r="Q31" i="60"/>
  <c r="P31" i="60"/>
  <c r="Q23" i="60"/>
  <c r="P23" i="60"/>
  <c r="Q39" i="57"/>
  <c r="P39" i="57"/>
  <c r="AC39" i="57"/>
  <c r="Q31" i="57"/>
  <c r="P31" i="57"/>
  <c r="AC23" i="56"/>
  <c r="Q31" i="56"/>
  <c r="P31" i="56"/>
  <c r="AC31" i="56"/>
  <c r="Q23" i="55"/>
  <c r="P23" i="55"/>
  <c r="Q31" i="55"/>
  <c r="P31" i="55"/>
  <c r="W16" i="77"/>
  <c r="X16" i="77" s="1"/>
  <c r="O16" i="77"/>
  <c r="Y6" i="76"/>
  <c r="Q6" i="76" s="1"/>
  <c r="P6" i="76"/>
  <c r="Q16" i="76"/>
  <c r="P16" i="76"/>
  <c r="W16" i="75"/>
  <c r="X16" i="75" s="1"/>
  <c r="O16" i="75"/>
  <c r="P6" i="75"/>
  <c r="Y6" i="75"/>
  <c r="Q6" i="75" s="1"/>
  <c r="Y6" i="74"/>
  <c r="Q6" i="74" s="1"/>
  <c r="P6" i="74"/>
  <c r="Q16" i="74"/>
  <c r="P16" i="74"/>
  <c r="Y11" i="74"/>
  <c r="Q11" i="74" s="1"/>
  <c r="P11" i="74"/>
  <c r="Y6" i="73"/>
  <c r="Q6" i="73" s="1"/>
  <c r="P6" i="73"/>
  <c r="W16" i="73"/>
  <c r="X16" i="73" s="1"/>
  <c r="O16" i="73"/>
  <c r="Q16" i="72"/>
  <c r="P16" i="72"/>
  <c r="P6" i="72"/>
  <c r="Y6" i="72"/>
  <c r="Q6" i="72" s="1"/>
  <c r="W16" i="71"/>
  <c r="X16" i="71" s="1"/>
  <c r="O16" i="71"/>
  <c r="P9" i="71"/>
  <c r="Y9" i="71"/>
  <c r="Q9" i="71" s="1"/>
  <c r="N16" i="68"/>
  <c r="U16" i="68"/>
  <c r="V16" i="68" s="1"/>
  <c r="S7" i="58"/>
  <c r="T7" i="58" s="1"/>
  <c r="U7" i="58" s="1"/>
  <c r="V7" i="58" s="1"/>
  <c r="W7" i="58" s="1"/>
  <c r="X7" i="58" s="1"/>
  <c r="N9" i="68"/>
  <c r="S9" i="68"/>
  <c r="T9" i="68" s="1"/>
  <c r="U9" i="68" s="1"/>
  <c r="V9" i="68" s="1"/>
  <c r="S11" i="68"/>
  <c r="T11" i="68" s="1"/>
  <c r="U11" i="68" s="1"/>
  <c r="V11" i="68" s="1"/>
  <c r="N11" i="68"/>
  <c r="S9" i="55"/>
  <c r="T9" i="55" s="1"/>
  <c r="U9" i="55" s="1"/>
  <c r="V9" i="55" s="1"/>
  <c r="W9" i="55" s="1"/>
  <c r="X9" i="55" s="1"/>
  <c r="N9" i="55"/>
  <c r="V7" i="59"/>
  <c r="V6" i="53"/>
  <c r="S11" i="53"/>
  <c r="T11" i="53" s="1"/>
  <c r="N11" i="53"/>
  <c r="U9" i="53"/>
  <c r="S7" i="53"/>
  <c r="T7" i="53" s="1"/>
  <c r="N7" i="53"/>
  <c r="U13" i="53"/>
  <c r="U10" i="53"/>
  <c r="S16" i="53"/>
  <c r="T16" i="53" s="1"/>
  <c r="N16" i="53"/>
  <c r="U14" i="53"/>
  <c r="V12" i="53"/>
  <c r="U8" i="53"/>
  <c r="S15" i="53"/>
  <c r="T15" i="53" s="1"/>
  <c r="N15" i="53"/>
  <c r="V10" i="62"/>
  <c r="V13" i="62"/>
  <c r="V11" i="62"/>
  <c r="V9" i="62"/>
  <c r="S16" i="62"/>
  <c r="T16" i="62" s="1"/>
  <c r="N16" i="62"/>
  <c r="S6" i="62"/>
  <c r="T6" i="62" s="1"/>
  <c r="N6" i="62"/>
  <c r="U8" i="62"/>
  <c r="U12" i="62"/>
  <c r="N7" i="62"/>
  <c r="S7" i="62"/>
  <c r="T7" i="62" s="1"/>
  <c r="V15" i="62"/>
  <c r="V14" i="62"/>
  <c r="V15" i="70"/>
  <c r="W8" i="70"/>
  <c r="X8" i="70" s="1"/>
  <c r="O8" i="70"/>
  <c r="W9" i="70"/>
  <c r="X9" i="70" s="1"/>
  <c r="O9" i="70"/>
  <c r="V14" i="70"/>
  <c r="S16" i="70"/>
  <c r="T16" i="70" s="1"/>
  <c r="N16" i="70"/>
  <c r="W12" i="70"/>
  <c r="X12" i="70" s="1"/>
  <c r="O12" i="70"/>
  <c r="W11" i="70"/>
  <c r="X11" i="70" s="1"/>
  <c r="O11" i="70"/>
  <c r="W13" i="70"/>
  <c r="X13" i="70" s="1"/>
  <c r="O13" i="70"/>
  <c r="W10" i="70"/>
  <c r="X10" i="70" s="1"/>
  <c r="O10" i="70"/>
  <c r="S6" i="70"/>
  <c r="T6" i="70" s="1"/>
  <c r="N6" i="70"/>
  <c r="W7" i="70"/>
  <c r="X7" i="70" s="1"/>
  <c r="O7" i="70"/>
  <c r="U8" i="69"/>
  <c r="U15" i="69"/>
  <c r="V7" i="69"/>
  <c r="V9" i="69"/>
  <c r="V13" i="69"/>
  <c r="V6" i="69"/>
  <c r="O11" i="69"/>
  <c r="W11" i="69"/>
  <c r="X11" i="69" s="1"/>
  <c r="W10" i="69"/>
  <c r="X10" i="69" s="1"/>
  <c r="O10" i="69"/>
  <c r="S14" i="69"/>
  <c r="T14" i="69" s="1"/>
  <c r="N14" i="69"/>
  <c r="S12" i="69"/>
  <c r="T12" i="69" s="1"/>
  <c r="N12" i="69"/>
  <c r="R16" i="69"/>
  <c r="U12" i="68"/>
  <c r="U8" i="68"/>
  <c r="U14" i="68"/>
  <c r="U10" i="68"/>
  <c r="V7" i="68"/>
  <c r="V15" i="68"/>
  <c r="W13" i="68"/>
  <c r="X13" i="68" s="1"/>
  <c r="O13" i="68"/>
  <c r="W11" i="68"/>
  <c r="X11" i="68" s="1"/>
  <c r="O11" i="68"/>
  <c r="O9" i="68"/>
  <c r="W9" i="68"/>
  <c r="X9" i="68" s="1"/>
  <c r="S6" i="68"/>
  <c r="T6" i="68" s="1"/>
  <c r="N6" i="68"/>
  <c r="V15" i="61"/>
  <c r="U14" i="61"/>
  <c r="U10" i="61"/>
  <c r="O13" i="61"/>
  <c r="W13" i="61"/>
  <c r="X13" i="61" s="1"/>
  <c r="S6" i="61"/>
  <c r="T6" i="61" s="1"/>
  <c r="N6" i="61"/>
  <c r="U12" i="61"/>
  <c r="U8" i="61"/>
  <c r="W9" i="61"/>
  <c r="X9" i="61" s="1"/>
  <c r="O9" i="61"/>
  <c r="V7" i="61"/>
  <c r="S16" i="61"/>
  <c r="T16" i="61" s="1"/>
  <c r="N16" i="61"/>
  <c r="V11" i="61"/>
  <c r="O13" i="60"/>
  <c r="W13" i="60"/>
  <c r="X13" i="60" s="1"/>
  <c r="V10" i="60"/>
  <c r="S6" i="60"/>
  <c r="T6" i="60" s="1"/>
  <c r="N6" i="60"/>
  <c r="U12" i="60"/>
  <c r="V16" i="60"/>
  <c r="O15" i="60"/>
  <c r="W15" i="60"/>
  <c r="X15" i="60" s="1"/>
  <c r="O11" i="60"/>
  <c r="W11" i="60"/>
  <c r="X11" i="60" s="1"/>
  <c r="U8" i="60"/>
  <c r="U14" i="60"/>
  <c r="O11" i="59"/>
  <c r="W11" i="59"/>
  <c r="X11" i="59" s="1"/>
  <c r="S16" i="59"/>
  <c r="T16" i="59" s="1"/>
  <c r="N16" i="59"/>
  <c r="V15" i="59"/>
  <c r="U14" i="59"/>
  <c r="U10" i="59"/>
  <c r="U8" i="59"/>
  <c r="U12" i="59"/>
  <c r="W13" i="59"/>
  <c r="X13" i="59" s="1"/>
  <c r="O13" i="59"/>
  <c r="V9" i="59"/>
  <c r="V14" i="58"/>
  <c r="U8" i="58"/>
  <c r="V6" i="58"/>
  <c r="W11" i="58"/>
  <c r="X11" i="58" s="1"/>
  <c r="O11" i="58"/>
  <c r="V13" i="58"/>
  <c r="U10" i="58"/>
  <c r="R16" i="58"/>
  <c r="N16" i="58" s="1"/>
  <c r="U12" i="58"/>
  <c r="V15" i="58"/>
  <c r="W9" i="58"/>
  <c r="X9" i="58" s="1"/>
  <c r="O9" i="58"/>
  <c r="S8" i="57"/>
  <c r="T8" i="57" s="1"/>
  <c r="N8" i="57"/>
  <c r="W6" i="57"/>
  <c r="X6" i="57" s="1"/>
  <c r="O6" i="57"/>
  <c r="V15" i="57"/>
  <c r="V14" i="57"/>
  <c r="S12" i="57"/>
  <c r="T12" i="57" s="1"/>
  <c r="N12" i="57"/>
  <c r="V7" i="57"/>
  <c r="V13" i="57"/>
  <c r="V11" i="57"/>
  <c r="V9" i="57"/>
  <c r="R16" i="57"/>
  <c r="V10" i="57"/>
  <c r="V15" i="56"/>
  <c r="O9" i="56"/>
  <c r="W9" i="56"/>
  <c r="X9" i="56" s="1"/>
  <c r="R16" i="56"/>
  <c r="V8" i="56"/>
  <c r="V11" i="56"/>
  <c r="S12" i="56"/>
  <c r="T12" i="56" s="1"/>
  <c r="N12" i="56"/>
  <c r="V7" i="56"/>
  <c r="V10" i="56"/>
  <c r="S6" i="56"/>
  <c r="T6" i="56" s="1"/>
  <c r="N6" i="56"/>
  <c r="W14" i="56"/>
  <c r="X14" i="56" s="1"/>
  <c r="O14" i="56"/>
  <c r="O13" i="56"/>
  <c r="W13" i="56"/>
  <c r="X13" i="56" s="1"/>
  <c r="V12" i="55"/>
  <c r="V14" i="55"/>
  <c r="W13" i="55"/>
  <c r="X13" i="55" s="1"/>
  <c r="O13" i="55"/>
  <c r="O9" i="55"/>
  <c r="V10" i="55"/>
  <c r="V7" i="55"/>
  <c r="W11" i="55"/>
  <c r="X11" i="55" s="1"/>
  <c r="O11" i="55"/>
  <c r="S6" i="55"/>
  <c r="T6" i="55" s="1"/>
  <c r="N6" i="55"/>
  <c r="V15" i="55"/>
  <c r="S16" i="55"/>
  <c r="T16" i="55" s="1"/>
  <c r="N16" i="55"/>
  <c r="U8" i="55"/>
  <c r="R8" i="41"/>
  <c r="S8" i="41" s="1"/>
  <c r="T8" i="41" s="1"/>
  <c r="U8" i="41" s="1"/>
  <c r="R29" i="41"/>
  <c r="S29" i="41" s="1"/>
  <c r="T29" i="41" s="1"/>
  <c r="M38" i="41"/>
  <c r="R38" i="41" s="1"/>
  <c r="N38" i="41" s="1"/>
  <c r="M37" i="41"/>
  <c r="R37" i="41" s="1"/>
  <c r="N37" i="41" s="1"/>
  <c r="R7" i="41"/>
  <c r="N7" i="41" s="1"/>
  <c r="R20" i="41"/>
  <c r="S20" i="41" s="1"/>
  <c r="T20" i="41" s="1"/>
  <c r="U20" i="41" s="1"/>
  <c r="R21" i="41"/>
  <c r="S21" i="41" s="1"/>
  <c r="T21" i="41" s="1"/>
  <c r="M30" i="41"/>
  <c r="R30" i="41" s="1"/>
  <c r="M22" i="41"/>
  <c r="R22" i="41" s="1"/>
  <c r="R26" i="41"/>
  <c r="M27" i="41"/>
  <c r="R27" i="41" s="1"/>
  <c r="S27" i="41" s="1"/>
  <c r="T27" i="41" s="1"/>
  <c r="R19" i="41"/>
  <c r="S19" i="41" s="1"/>
  <c r="T19" i="41" s="1"/>
  <c r="U19" i="41" s="1"/>
  <c r="S35" i="41"/>
  <c r="T35" i="41" s="1"/>
  <c r="U35" i="41" s="1"/>
  <c r="R34" i="41"/>
  <c r="R15" i="41"/>
  <c r="N12" i="41"/>
  <c r="S12" i="41"/>
  <c r="T12" i="41" s="1"/>
  <c r="U12" i="41" s="1"/>
  <c r="S10" i="41"/>
  <c r="T10" i="41" s="1"/>
  <c r="U10" i="41" s="1"/>
  <c r="S14" i="41"/>
  <c r="T14" i="41" s="1"/>
  <c r="U14" i="41" s="1"/>
  <c r="N14" i="41"/>
  <c r="S13" i="41"/>
  <c r="T13" i="41" s="1"/>
  <c r="U13" i="41" s="1"/>
  <c r="N13" i="41"/>
  <c r="R11" i="41"/>
  <c r="R9" i="41"/>
  <c r="O7" i="58" l="1"/>
  <c r="P9" i="60"/>
  <c r="H38" i="78"/>
  <c r="Q29" i="58"/>
  <c r="P29" i="58"/>
  <c r="AC29" i="58" s="1"/>
  <c r="AC31" i="58" s="1"/>
  <c r="S7" i="41"/>
  <c r="T7" i="41" s="1"/>
  <c r="U7" i="41" s="1"/>
  <c r="N8" i="41"/>
  <c r="Q16" i="77"/>
  <c r="P16" i="77"/>
  <c r="Q16" i="75"/>
  <c r="P16" i="75"/>
  <c r="Q16" i="73"/>
  <c r="P16" i="73"/>
  <c r="Q16" i="71"/>
  <c r="P16" i="71"/>
  <c r="W7" i="59"/>
  <c r="X7" i="59" s="1"/>
  <c r="O7" i="59"/>
  <c r="V14" i="53"/>
  <c r="V10" i="53"/>
  <c r="V13" i="53"/>
  <c r="U15" i="53"/>
  <c r="V8" i="53"/>
  <c r="U11" i="53"/>
  <c r="U16" i="53"/>
  <c r="W12" i="53"/>
  <c r="X12" i="53" s="1"/>
  <c r="O12" i="53"/>
  <c r="U7" i="53"/>
  <c r="V9" i="53"/>
  <c r="W6" i="53"/>
  <c r="X6" i="53" s="1"/>
  <c r="O6" i="53"/>
  <c r="U16" i="62"/>
  <c r="V8" i="62"/>
  <c r="U6" i="62"/>
  <c r="O11" i="62"/>
  <c r="W11" i="62"/>
  <c r="X11" i="62" s="1"/>
  <c r="U7" i="62"/>
  <c r="V12" i="62"/>
  <c r="W13" i="62"/>
  <c r="X13" i="62" s="1"/>
  <c r="O13" i="62"/>
  <c r="W10" i="62"/>
  <c r="X10" i="62" s="1"/>
  <c r="O10" i="62"/>
  <c r="W14" i="62"/>
  <c r="X14" i="62" s="1"/>
  <c r="O14" i="62"/>
  <c r="O15" i="62"/>
  <c r="W15" i="62"/>
  <c r="X15" i="62" s="1"/>
  <c r="W9" i="62"/>
  <c r="X9" i="62" s="1"/>
  <c r="O9" i="62"/>
  <c r="Y13" i="70"/>
  <c r="Q13" i="70" s="1"/>
  <c r="P13" i="70"/>
  <c r="P8" i="70"/>
  <c r="Y8" i="70"/>
  <c r="Q8" i="70" s="1"/>
  <c r="U16" i="70"/>
  <c r="W14" i="70"/>
  <c r="X14" i="70" s="1"/>
  <c r="O14" i="70"/>
  <c r="Y7" i="70"/>
  <c r="Q7" i="70" s="1"/>
  <c r="P7" i="70"/>
  <c r="Y9" i="70"/>
  <c r="Q9" i="70" s="1"/>
  <c r="P9" i="70"/>
  <c r="U6" i="70"/>
  <c r="Y10" i="70"/>
  <c r="Q10" i="70" s="1"/>
  <c r="P10" i="70"/>
  <c r="P12" i="70"/>
  <c r="Y12" i="70"/>
  <c r="Q12" i="70" s="1"/>
  <c r="Y11" i="70"/>
  <c r="Q11" i="70" s="1"/>
  <c r="P11" i="70"/>
  <c r="W15" i="70"/>
  <c r="X15" i="70" s="1"/>
  <c r="O15" i="70"/>
  <c r="W7" i="69"/>
  <c r="X7" i="69" s="1"/>
  <c r="O7" i="69"/>
  <c r="W9" i="69"/>
  <c r="X9" i="69" s="1"/>
  <c r="O9" i="69"/>
  <c r="U12" i="69"/>
  <c r="U14" i="69"/>
  <c r="P11" i="69"/>
  <c r="Y11" i="69"/>
  <c r="Q11" i="69"/>
  <c r="W6" i="69"/>
  <c r="X6" i="69" s="1"/>
  <c r="O6" i="69"/>
  <c r="V15" i="69"/>
  <c r="N16" i="69"/>
  <c r="S16" i="69"/>
  <c r="T16" i="69" s="1"/>
  <c r="Y10" i="69"/>
  <c r="Q10" i="69" s="1"/>
  <c r="P10" i="69"/>
  <c r="W13" i="69"/>
  <c r="X13" i="69" s="1"/>
  <c r="O13" i="69"/>
  <c r="V8" i="69"/>
  <c r="O15" i="68"/>
  <c r="W15" i="68"/>
  <c r="X15" i="68" s="1"/>
  <c r="P9" i="68"/>
  <c r="Y9" i="68"/>
  <c r="Q9" i="68" s="1"/>
  <c r="W7" i="68"/>
  <c r="X7" i="68" s="1"/>
  <c r="O7" i="68"/>
  <c r="W16" i="68"/>
  <c r="X16" i="68" s="1"/>
  <c r="O16" i="68"/>
  <c r="V12" i="68"/>
  <c r="V8" i="68"/>
  <c r="P11" i="68"/>
  <c r="Y11" i="68"/>
  <c r="Q11" i="68" s="1"/>
  <c r="V10" i="68"/>
  <c r="U6" i="68"/>
  <c r="P13" i="68"/>
  <c r="Y13" i="68"/>
  <c r="Q13" i="68" s="1"/>
  <c r="V14" i="68"/>
  <c r="U16" i="61"/>
  <c r="V10" i="61"/>
  <c r="V8" i="61"/>
  <c r="O7" i="61"/>
  <c r="W7" i="61"/>
  <c r="X7" i="61" s="1"/>
  <c r="P9" i="61"/>
  <c r="Y9" i="61"/>
  <c r="Q9" i="61" s="1"/>
  <c r="V12" i="61"/>
  <c r="U6" i="61"/>
  <c r="W11" i="61"/>
  <c r="X11" i="61" s="1"/>
  <c r="O11" i="61"/>
  <c r="Y13" i="61"/>
  <c r="Q13" i="61" s="1"/>
  <c r="P13" i="61"/>
  <c r="V14" i="61"/>
  <c r="W15" i="61"/>
  <c r="X15" i="61" s="1"/>
  <c r="O15" i="61"/>
  <c r="V8" i="60"/>
  <c r="W16" i="60"/>
  <c r="X16" i="60" s="1"/>
  <c r="O16" i="60"/>
  <c r="Y13" i="60"/>
  <c r="P13" i="60"/>
  <c r="Q13" i="60"/>
  <c r="Y11" i="60"/>
  <c r="Q11" i="60" s="1"/>
  <c r="P11" i="60"/>
  <c r="W10" i="60"/>
  <c r="X10" i="60" s="1"/>
  <c r="O10" i="60"/>
  <c r="V14" i="60"/>
  <c r="U6" i="60"/>
  <c r="Y15" i="60"/>
  <c r="Q15" i="60" s="1"/>
  <c r="P15" i="60"/>
  <c r="V12" i="60"/>
  <c r="V14" i="59"/>
  <c r="Y13" i="59"/>
  <c r="Q13" i="59" s="1"/>
  <c r="P13" i="59"/>
  <c r="W15" i="59"/>
  <c r="X15" i="59" s="1"/>
  <c r="O15" i="59"/>
  <c r="O9" i="59"/>
  <c r="W9" i="59"/>
  <c r="X9" i="59" s="1"/>
  <c r="V12" i="59"/>
  <c r="V10" i="59"/>
  <c r="V8" i="59"/>
  <c r="Y11" i="59"/>
  <c r="Q11" i="59" s="1"/>
  <c r="P11" i="59"/>
  <c r="U16" i="59"/>
  <c r="O6" i="58"/>
  <c r="W6" i="58"/>
  <c r="X6" i="58" s="1"/>
  <c r="P9" i="58"/>
  <c r="Y9" i="58"/>
  <c r="Q9" i="58" s="1"/>
  <c r="S16" i="58"/>
  <c r="T16" i="58" s="1"/>
  <c r="V12" i="58"/>
  <c r="O13" i="58"/>
  <c r="W13" i="58"/>
  <c r="X13" i="58" s="1"/>
  <c r="W14" i="58"/>
  <c r="X14" i="58" s="1"/>
  <c r="O14" i="58"/>
  <c r="P11" i="58"/>
  <c r="Y11" i="58"/>
  <c r="Q11" i="58" s="1"/>
  <c r="W15" i="58"/>
  <c r="X15" i="58" s="1"/>
  <c r="O15" i="58"/>
  <c r="P7" i="58"/>
  <c r="Y7" i="58"/>
  <c r="Q7" i="58" s="1"/>
  <c r="V10" i="58"/>
  <c r="O8" i="63"/>
  <c r="V8" i="58"/>
  <c r="S16" i="57"/>
  <c r="T16" i="57" s="1"/>
  <c r="N16" i="57"/>
  <c r="W15" i="57"/>
  <c r="X15" i="57" s="1"/>
  <c r="O15" i="57"/>
  <c r="W10" i="57"/>
  <c r="X10" i="57" s="1"/>
  <c r="O10" i="57"/>
  <c r="O9" i="57"/>
  <c r="W9" i="57"/>
  <c r="X9" i="57" s="1"/>
  <c r="U8" i="57"/>
  <c r="W7" i="57"/>
  <c r="X7" i="57" s="1"/>
  <c r="O7" i="57"/>
  <c r="W11" i="57"/>
  <c r="X11" i="57" s="1"/>
  <c r="O11" i="57"/>
  <c r="O13" i="57"/>
  <c r="W13" i="57"/>
  <c r="X13" i="57" s="1"/>
  <c r="U12" i="57"/>
  <c r="W14" i="57"/>
  <c r="X14" i="57" s="1"/>
  <c r="O14" i="57"/>
  <c r="Y6" i="57"/>
  <c r="Q6" i="57" s="1"/>
  <c r="P6" i="57"/>
  <c r="P14" i="56"/>
  <c r="Y14" i="56"/>
  <c r="Q14" i="56" s="1"/>
  <c r="U6" i="56"/>
  <c r="W10" i="56"/>
  <c r="X10" i="56" s="1"/>
  <c r="O10" i="56"/>
  <c r="W8" i="56"/>
  <c r="X8" i="56" s="1"/>
  <c r="O8" i="56"/>
  <c r="P9" i="56"/>
  <c r="Y9" i="56"/>
  <c r="Q9" i="56" s="1"/>
  <c r="N16" i="56"/>
  <c r="S16" i="56"/>
  <c r="T16" i="56" s="1"/>
  <c r="W15" i="56"/>
  <c r="X15" i="56" s="1"/>
  <c r="O15" i="56"/>
  <c r="Y13" i="56"/>
  <c r="Q13" i="56" s="1"/>
  <c r="P13" i="56"/>
  <c r="W7" i="56"/>
  <c r="X7" i="56" s="1"/>
  <c r="O7" i="56"/>
  <c r="U12" i="56"/>
  <c r="W11" i="56"/>
  <c r="X11" i="56" s="1"/>
  <c r="O11" i="56"/>
  <c r="P13" i="55"/>
  <c r="Y13" i="55"/>
  <c r="Q13" i="55" s="1"/>
  <c r="W7" i="55"/>
  <c r="X7" i="55" s="1"/>
  <c r="O7" i="55"/>
  <c r="P9" i="55"/>
  <c r="Y9" i="55"/>
  <c r="Q9" i="55" s="1"/>
  <c r="W12" i="55"/>
  <c r="X12" i="55" s="1"/>
  <c r="O12" i="55"/>
  <c r="O15" i="55"/>
  <c r="W15" i="55"/>
  <c r="X15" i="55" s="1"/>
  <c r="W10" i="55"/>
  <c r="X10" i="55" s="1"/>
  <c r="O10" i="55"/>
  <c r="U16" i="55"/>
  <c r="P11" i="55"/>
  <c r="Y11" i="55"/>
  <c r="Q11" i="55" s="1"/>
  <c r="V8" i="55"/>
  <c r="U6" i="55"/>
  <c r="W14" i="55"/>
  <c r="X14" i="55" s="1"/>
  <c r="O14" i="55"/>
  <c r="S38" i="41"/>
  <c r="T38" i="41" s="1"/>
  <c r="U38" i="41" s="1"/>
  <c r="V38" i="41" s="1"/>
  <c r="N29" i="41"/>
  <c r="S37" i="41"/>
  <c r="T37" i="41" s="1"/>
  <c r="U37" i="41" s="1"/>
  <c r="V37" i="41" s="1"/>
  <c r="W37" i="41" s="1"/>
  <c r="X37" i="41" s="1"/>
  <c r="S30" i="41"/>
  <c r="T30" i="41" s="1"/>
  <c r="U30" i="41" s="1"/>
  <c r="V30" i="41" s="1"/>
  <c r="N30" i="41"/>
  <c r="N19" i="41"/>
  <c r="U27" i="41"/>
  <c r="V27" i="41" s="1"/>
  <c r="N27" i="41"/>
  <c r="V35" i="41"/>
  <c r="N34" i="41"/>
  <c r="S34" i="41"/>
  <c r="T34" i="41" s="1"/>
  <c r="U29" i="41"/>
  <c r="N26" i="41"/>
  <c r="S26" i="41"/>
  <c r="T26" i="41" s="1"/>
  <c r="N20" i="41"/>
  <c r="N21" i="41"/>
  <c r="U21" i="41"/>
  <c r="V21" i="41" s="1"/>
  <c r="S22" i="41"/>
  <c r="T22" i="41" s="1"/>
  <c r="U22" i="41" s="1"/>
  <c r="V22" i="41" s="1"/>
  <c r="N22" i="41"/>
  <c r="V20" i="41"/>
  <c r="V19" i="41"/>
  <c r="S15" i="41"/>
  <c r="T15" i="41" s="1"/>
  <c r="U15" i="41" s="1"/>
  <c r="V15" i="41" s="1"/>
  <c r="W15" i="41" s="1"/>
  <c r="X15" i="41" s="1"/>
  <c r="N15" i="41"/>
  <c r="V14" i="41"/>
  <c r="V12" i="41"/>
  <c r="S11" i="41"/>
  <c r="T11" i="41" s="1"/>
  <c r="N11" i="41"/>
  <c r="V13" i="41"/>
  <c r="V10" i="41"/>
  <c r="V7" i="41"/>
  <c r="V8" i="41"/>
  <c r="S9" i="41"/>
  <c r="T9" i="41" s="1"/>
  <c r="N9" i="41"/>
  <c r="P7" i="59" l="1"/>
  <c r="Y7" i="59"/>
  <c r="Q7" i="59" s="1"/>
  <c r="V11" i="53"/>
  <c r="W13" i="53"/>
  <c r="X13" i="53" s="1"/>
  <c r="O13" i="53"/>
  <c r="V16" i="53"/>
  <c r="W8" i="53"/>
  <c r="X8" i="53" s="1"/>
  <c r="O8" i="53"/>
  <c r="Y12" i="53"/>
  <c r="Q12" i="53" s="1"/>
  <c r="P12" i="53"/>
  <c r="O14" i="53"/>
  <c r="W14" i="53"/>
  <c r="X14" i="53" s="1"/>
  <c r="P6" i="53"/>
  <c r="Y6" i="53"/>
  <c r="Q6" i="53" s="1"/>
  <c r="V7" i="53"/>
  <c r="O10" i="53"/>
  <c r="W10" i="53"/>
  <c r="X10" i="53" s="1"/>
  <c r="W9" i="53"/>
  <c r="X9" i="53" s="1"/>
  <c r="O9" i="53"/>
  <c r="V15" i="53"/>
  <c r="V16" i="62"/>
  <c r="Y9" i="62"/>
  <c r="Q9" i="62" s="1"/>
  <c r="P9" i="62"/>
  <c r="Y13" i="62"/>
  <c r="Q13" i="62" s="1"/>
  <c r="P13" i="62"/>
  <c r="Y14" i="62"/>
  <c r="Q14" i="62" s="1"/>
  <c r="P14" i="62"/>
  <c r="P10" i="62"/>
  <c r="Y10" i="62"/>
  <c r="Q10" i="62" s="1"/>
  <c r="W12" i="62"/>
  <c r="X12" i="62" s="1"/>
  <c r="O12" i="62"/>
  <c r="P11" i="62"/>
  <c r="Y11" i="62"/>
  <c r="Q11" i="62" s="1"/>
  <c r="V7" i="62"/>
  <c r="V6" i="62"/>
  <c r="Y15" i="62"/>
  <c r="Q15" i="62" s="1"/>
  <c r="P15" i="62"/>
  <c r="W8" i="62"/>
  <c r="X8" i="62" s="1"/>
  <c r="O8" i="62"/>
  <c r="P14" i="70"/>
  <c r="Y14" i="70"/>
  <c r="Q14" i="70" s="1"/>
  <c r="Y15" i="70"/>
  <c r="Q15" i="70" s="1"/>
  <c r="P15" i="70"/>
  <c r="V6" i="70"/>
  <c r="V16" i="70"/>
  <c r="V14" i="69"/>
  <c r="O14" i="63"/>
  <c r="W8" i="69"/>
  <c r="X8" i="69" s="1"/>
  <c r="O8" i="69"/>
  <c r="V12" i="69"/>
  <c r="Y9" i="69"/>
  <c r="Q9" i="69" s="1"/>
  <c r="P9" i="69"/>
  <c r="D14" i="63"/>
  <c r="R14" i="63"/>
  <c r="P7" i="69"/>
  <c r="Y7" i="69"/>
  <c r="Q7" i="69" s="1"/>
  <c r="Y13" i="69"/>
  <c r="Q13" i="69" s="1"/>
  <c r="P13" i="69"/>
  <c r="U16" i="69"/>
  <c r="W15" i="69"/>
  <c r="X15" i="69" s="1"/>
  <c r="O15" i="69"/>
  <c r="Y6" i="69"/>
  <c r="Q6" i="69" s="1"/>
  <c r="P6" i="69"/>
  <c r="K14" i="63"/>
  <c r="W14" i="68"/>
  <c r="X14" i="68" s="1"/>
  <c r="O14" i="68"/>
  <c r="E13" i="63"/>
  <c r="V6" i="68"/>
  <c r="P7" i="68"/>
  <c r="Y7" i="68"/>
  <c r="Q7" i="68" s="1"/>
  <c r="W8" i="68"/>
  <c r="X8" i="68" s="1"/>
  <c r="O8" i="68"/>
  <c r="W12" i="68"/>
  <c r="X12" i="68" s="1"/>
  <c r="O12" i="68"/>
  <c r="K13" i="63"/>
  <c r="W10" i="68"/>
  <c r="X10" i="68" s="1"/>
  <c r="O10" i="68"/>
  <c r="Q16" i="68"/>
  <c r="P16" i="68"/>
  <c r="Q13" i="63"/>
  <c r="P15" i="68"/>
  <c r="Y15" i="68"/>
  <c r="Q15" i="68" s="1"/>
  <c r="W10" i="61"/>
  <c r="X10" i="61" s="1"/>
  <c r="O10" i="61"/>
  <c r="V16" i="61"/>
  <c r="Y11" i="61"/>
  <c r="Q11" i="61" s="1"/>
  <c r="P11" i="61"/>
  <c r="W8" i="61"/>
  <c r="X8" i="61" s="1"/>
  <c r="O8" i="61"/>
  <c r="Y15" i="61"/>
  <c r="Q15" i="61" s="1"/>
  <c r="P15" i="61"/>
  <c r="W12" i="61"/>
  <c r="X12" i="61" s="1"/>
  <c r="O12" i="61"/>
  <c r="W14" i="61"/>
  <c r="X14" i="61" s="1"/>
  <c r="O14" i="61"/>
  <c r="V6" i="61"/>
  <c r="P7" i="61"/>
  <c r="Y7" i="61"/>
  <c r="Q7" i="61" s="1"/>
  <c r="P16" i="60"/>
  <c r="Q16" i="60"/>
  <c r="W14" i="60"/>
  <c r="X14" i="60" s="1"/>
  <c r="O14" i="60"/>
  <c r="W12" i="60"/>
  <c r="X12" i="60" s="1"/>
  <c r="O12" i="60"/>
  <c r="V6" i="60"/>
  <c r="Y10" i="60"/>
  <c r="Q10" i="60" s="1"/>
  <c r="P10" i="60"/>
  <c r="W8" i="60"/>
  <c r="X8" i="60" s="1"/>
  <c r="O8" i="60"/>
  <c r="W8" i="59"/>
  <c r="X8" i="59" s="1"/>
  <c r="O8" i="59"/>
  <c r="V16" i="59"/>
  <c r="W12" i="59"/>
  <c r="X12" i="59" s="1"/>
  <c r="O12" i="59"/>
  <c r="W10" i="59"/>
  <c r="X10" i="59" s="1"/>
  <c r="O10" i="59"/>
  <c r="P15" i="59"/>
  <c r="Y15" i="59"/>
  <c r="Q15" i="59" s="1"/>
  <c r="Y9" i="59"/>
  <c r="Q9" i="59" s="1"/>
  <c r="P9" i="59"/>
  <c r="W14" i="59"/>
  <c r="X14" i="59" s="1"/>
  <c r="O14" i="59"/>
  <c r="W8" i="58"/>
  <c r="X8" i="58" s="1"/>
  <c r="O8" i="58"/>
  <c r="W10" i="58"/>
  <c r="X10" i="58" s="1"/>
  <c r="O10" i="58"/>
  <c r="Y13" i="58"/>
  <c r="Q13" i="58" s="1"/>
  <c r="P13" i="58"/>
  <c r="P14" i="58"/>
  <c r="Y14" i="58"/>
  <c r="Q14" i="58" s="1"/>
  <c r="U16" i="58"/>
  <c r="P6" i="58"/>
  <c r="Y6" i="58"/>
  <c r="Q6" i="58" s="1"/>
  <c r="P15" i="58"/>
  <c r="Y15" i="58"/>
  <c r="Q15" i="58" s="1"/>
  <c r="E8" i="63"/>
  <c r="W12" i="58"/>
  <c r="X12" i="58" s="1"/>
  <c r="O12" i="58"/>
  <c r="Y7" i="57"/>
  <c r="Q7" i="57" s="1"/>
  <c r="P7" i="57"/>
  <c r="P14" i="57"/>
  <c r="Y14" i="57"/>
  <c r="Q14" i="57" s="1"/>
  <c r="Y11" i="57"/>
  <c r="Q11" i="57" s="1"/>
  <c r="P11" i="57"/>
  <c r="V8" i="57"/>
  <c r="P10" i="57"/>
  <c r="Y10" i="57"/>
  <c r="Q10" i="57" s="1"/>
  <c r="P15" i="57"/>
  <c r="Y15" i="57"/>
  <c r="Q15" i="57" s="1"/>
  <c r="Y13" i="57"/>
  <c r="Q13" i="57" s="1"/>
  <c r="P13" i="57"/>
  <c r="V12" i="57"/>
  <c r="Y9" i="57"/>
  <c r="P9" i="57"/>
  <c r="Q9" i="57"/>
  <c r="U16" i="57"/>
  <c r="V6" i="56"/>
  <c r="V12" i="56"/>
  <c r="P15" i="56"/>
  <c r="Y15" i="56"/>
  <c r="Q15" i="56" s="1"/>
  <c r="P10" i="56"/>
  <c r="Y10" i="56"/>
  <c r="Q10" i="56" s="1"/>
  <c r="Y7" i="56"/>
  <c r="Q7" i="56" s="1"/>
  <c r="P7" i="56"/>
  <c r="U16" i="56"/>
  <c r="Y11" i="56"/>
  <c r="Q11" i="56" s="1"/>
  <c r="P11" i="56"/>
  <c r="Y8" i="56"/>
  <c r="Q8" i="56" s="1"/>
  <c r="P8" i="56"/>
  <c r="V16" i="55"/>
  <c r="Y15" i="55"/>
  <c r="Q15" i="55" s="1"/>
  <c r="P15" i="55"/>
  <c r="Y7" i="55"/>
  <c r="Q7" i="55" s="1"/>
  <c r="P7" i="55"/>
  <c r="V6" i="55"/>
  <c r="Y14" i="55"/>
  <c r="Q14" i="55" s="1"/>
  <c r="P14" i="55"/>
  <c r="W8" i="55"/>
  <c r="X8" i="55" s="1"/>
  <c r="O8" i="55"/>
  <c r="Y10" i="55"/>
  <c r="Q10" i="55" s="1"/>
  <c r="P10" i="55"/>
  <c r="P12" i="55"/>
  <c r="Y12" i="55"/>
  <c r="Q12" i="55" s="1"/>
  <c r="O37" i="41"/>
  <c r="F14" i="63"/>
  <c r="O13" i="63"/>
  <c r="P10" i="63"/>
  <c r="P37" i="41"/>
  <c r="Q37" i="41"/>
  <c r="U34" i="41"/>
  <c r="W35" i="41"/>
  <c r="X35" i="41" s="1"/>
  <c r="O35" i="41"/>
  <c r="O38" i="41"/>
  <c r="W38" i="41"/>
  <c r="X38" i="41" s="1"/>
  <c r="W27" i="41"/>
  <c r="X27" i="41" s="1"/>
  <c r="O27" i="41"/>
  <c r="U26" i="41"/>
  <c r="V29" i="41"/>
  <c r="O30" i="41"/>
  <c r="W30" i="41"/>
  <c r="X30" i="41" s="1"/>
  <c r="W22" i="41"/>
  <c r="X22" i="41" s="1"/>
  <c r="O22" i="41"/>
  <c r="W21" i="41"/>
  <c r="X21" i="41" s="1"/>
  <c r="O21" i="41"/>
  <c r="W20" i="41"/>
  <c r="X20" i="41" s="1"/>
  <c r="O20" i="41"/>
  <c r="W19" i="41"/>
  <c r="X19" i="41" s="1"/>
  <c r="O19" i="41"/>
  <c r="O15" i="41"/>
  <c r="Y15" i="41"/>
  <c r="Q15" i="41" s="1"/>
  <c r="P15" i="41"/>
  <c r="W14" i="41"/>
  <c r="X14" i="41" s="1"/>
  <c r="O14" i="41"/>
  <c r="U11" i="41"/>
  <c r="O10" i="41"/>
  <c r="W10" i="41"/>
  <c r="X10" i="41" s="1"/>
  <c r="W13" i="41"/>
  <c r="X13" i="41" s="1"/>
  <c r="O13" i="41"/>
  <c r="W12" i="41"/>
  <c r="X12" i="41" s="1"/>
  <c r="O12" i="41"/>
  <c r="U9" i="41"/>
  <c r="W7" i="41"/>
  <c r="X7" i="41" s="1"/>
  <c r="O7" i="41"/>
  <c r="W8" i="41"/>
  <c r="X8" i="41" s="1"/>
  <c r="O8" i="41"/>
  <c r="I13" i="63" l="1"/>
  <c r="AC37" i="41"/>
  <c r="Q4" i="63" s="1"/>
  <c r="P10" i="53"/>
  <c r="Y10" i="53"/>
  <c r="Q10" i="53" s="1"/>
  <c r="Y13" i="53"/>
  <c r="Q13" i="53" s="1"/>
  <c r="P13" i="53"/>
  <c r="Y9" i="53"/>
  <c r="Q9" i="53" s="1"/>
  <c r="P9" i="53"/>
  <c r="O7" i="53"/>
  <c r="W7" i="53"/>
  <c r="X7" i="53" s="1"/>
  <c r="O11" i="53"/>
  <c r="W11" i="53"/>
  <c r="X11" i="53" s="1"/>
  <c r="O15" i="53"/>
  <c r="W15" i="53"/>
  <c r="X15" i="53" s="1"/>
  <c r="Y14" i="53"/>
  <c r="Q14" i="53" s="1"/>
  <c r="P14" i="53"/>
  <c r="P8" i="53"/>
  <c r="Y8" i="53"/>
  <c r="Q8" i="53" s="1"/>
  <c r="W16" i="53"/>
  <c r="X16" i="53" s="1"/>
  <c r="O16" i="53"/>
  <c r="P11" i="63"/>
  <c r="W7" i="62"/>
  <c r="X7" i="62" s="1"/>
  <c r="O7" i="62"/>
  <c r="W6" i="62"/>
  <c r="X6" i="62" s="1"/>
  <c r="O6" i="62"/>
  <c r="W16" i="62"/>
  <c r="X16" i="62" s="1"/>
  <c r="O16" i="62"/>
  <c r="Y8" i="62"/>
  <c r="Q8" i="62" s="1"/>
  <c r="P8" i="62"/>
  <c r="P12" i="62"/>
  <c r="Y12" i="62"/>
  <c r="Q12" i="62" s="1"/>
  <c r="W16" i="70"/>
  <c r="X16" i="70" s="1"/>
  <c r="O16" i="70"/>
  <c r="W6" i="70"/>
  <c r="X6" i="70" s="1"/>
  <c r="O6" i="70"/>
  <c r="W12" i="69"/>
  <c r="X12" i="69" s="1"/>
  <c r="O12" i="69"/>
  <c r="Y15" i="69"/>
  <c r="Q15" i="69" s="1"/>
  <c r="P15" i="69"/>
  <c r="W14" i="69"/>
  <c r="X14" i="69" s="1"/>
  <c r="O14" i="69"/>
  <c r="V16" i="69"/>
  <c r="I14" i="63"/>
  <c r="Y8" i="69"/>
  <c r="Q8" i="69" s="1"/>
  <c r="P8" i="69"/>
  <c r="P12" i="68"/>
  <c r="Y12" i="68"/>
  <c r="Q12" i="68" s="1"/>
  <c r="Y10" i="68"/>
  <c r="Q10" i="68" s="1"/>
  <c r="P10" i="68"/>
  <c r="P8" i="68"/>
  <c r="Y8" i="68"/>
  <c r="Q8" i="68" s="1"/>
  <c r="O6" i="68"/>
  <c r="W6" i="68"/>
  <c r="X6" i="68" s="1"/>
  <c r="Y14" i="68"/>
  <c r="Q14" i="68" s="1"/>
  <c r="P14" i="68"/>
  <c r="W16" i="61"/>
  <c r="X16" i="61" s="1"/>
  <c r="O16" i="61"/>
  <c r="P14" i="61"/>
  <c r="Y14" i="61"/>
  <c r="Q14" i="61" s="1"/>
  <c r="P8" i="61"/>
  <c r="Y8" i="61"/>
  <c r="Q8" i="61" s="1"/>
  <c r="O6" i="61"/>
  <c r="W6" i="61"/>
  <c r="X6" i="61" s="1"/>
  <c r="P12" i="61"/>
  <c r="Y12" i="61"/>
  <c r="Q12" i="61" s="1"/>
  <c r="Y10" i="61"/>
  <c r="Q10" i="61" s="1"/>
  <c r="P10" i="61"/>
  <c r="D11" i="63"/>
  <c r="F11" i="63"/>
  <c r="I12" i="63"/>
  <c r="K12" i="63"/>
  <c r="K11" i="63"/>
  <c r="Y14" i="60"/>
  <c r="Q14" i="60" s="1"/>
  <c r="P14" i="60"/>
  <c r="P8" i="60"/>
  <c r="Y8" i="60"/>
  <c r="Q8" i="60" s="1"/>
  <c r="P12" i="60"/>
  <c r="Y12" i="60"/>
  <c r="Q12" i="60" s="1"/>
  <c r="W6" i="60"/>
  <c r="X6" i="60" s="1"/>
  <c r="O6" i="60"/>
  <c r="W16" i="59"/>
  <c r="X16" i="59" s="1"/>
  <c r="O16" i="59"/>
  <c r="P8" i="59"/>
  <c r="Y8" i="59"/>
  <c r="Q8" i="59" s="1"/>
  <c r="Q14" i="59"/>
  <c r="Y14" i="59"/>
  <c r="P14" i="59"/>
  <c r="P10" i="59"/>
  <c r="Y10" i="59"/>
  <c r="Q10" i="59" s="1"/>
  <c r="P12" i="59"/>
  <c r="Y12" i="59"/>
  <c r="Q12" i="59" s="1"/>
  <c r="P12" i="58"/>
  <c r="Y12" i="58"/>
  <c r="Q12" i="58" s="1"/>
  <c r="P10" i="58"/>
  <c r="Y10" i="58"/>
  <c r="Q10" i="58" s="1"/>
  <c r="V16" i="58"/>
  <c r="Y8" i="58"/>
  <c r="Q8" i="58" s="1"/>
  <c r="P8" i="58"/>
  <c r="W8" i="57"/>
  <c r="X8" i="57" s="1"/>
  <c r="O8" i="57"/>
  <c r="V16" i="57"/>
  <c r="W12" i="57"/>
  <c r="X12" i="57" s="1"/>
  <c r="O12" i="57"/>
  <c r="O6" i="56"/>
  <c r="W6" i="56"/>
  <c r="X6" i="56" s="1"/>
  <c r="W12" i="56"/>
  <c r="X12" i="56" s="1"/>
  <c r="O12" i="56"/>
  <c r="V16" i="56"/>
  <c r="K6" i="63"/>
  <c r="O6" i="63"/>
  <c r="F6" i="63"/>
  <c r="O6" i="55"/>
  <c r="W6" i="55"/>
  <c r="X6" i="55" s="1"/>
  <c r="W16" i="55"/>
  <c r="X16" i="55" s="1"/>
  <c r="O16" i="55"/>
  <c r="Q5" i="63"/>
  <c r="R5" i="63"/>
  <c r="P8" i="55"/>
  <c r="Y8" i="55"/>
  <c r="Q8" i="55" s="1"/>
  <c r="E5" i="63"/>
  <c r="E14" i="63"/>
  <c r="L14" i="63"/>
  <c r="R13" i="63"/>
  <c r="L12" i="63"/>
  <c r="L9" i="63"/>
  <c r="F8" i="63"/>
  <c r="L7" i="63"/>
  <c r="D9" i="63"/>
  <c r="E9" i="63"/>
  <c r="I6" i="63"/>
  <c r="E12" i="63"/>
  <c r="E11" i="63"/>
  <c r="Q10" i="63"/>
  <c r="E10" i="63"/>
  <c r="K10" i="63"/>
  <c r="C10" i="63"/>
  <c r="I10" i="63"/>
  <c r="F10" i="63"/>
  <c r="O10" i="63"/>
  <c r="K9" i="63"/>
  <c r="L8" i="63"/>
  <c r="I8" i="63"/>
  <c r="O7" i="63"/>
  <c r="D7" i="63"/>
  <c r="E7" i="63"/>
  <c r="C7" i="63"/>
  <c r="K7" i="63"/>
  <c r="R7" i="63"/>
  <c r="C6" i="63"/>
  <c r="R6" i="63"/>
  <c r="O5" i="63"/>
  <c r="K5" i="63"/>
  <c r="P38" i="41"/>
  <c r="AC38" i="41" s="1"/>
  <c r="Q38" i="41"/>
  <c r="V34" i="41"/>
  <c r="Q35" i="41"/>
  <c r="P35" i="41"/>
  <c r="AC35" i="41" s="1"/>
  <c r="Q27" i="41"/>
  <c r="P27" i="41"/>
  <c r="AC27" i="41" s="1"/>
  <c r="P30" i="41"/>
  <c r="AC30" i="41" s="1"/>
  <c r="Q30" i="41"/>
  <c r="V26" i="41"/>
  <c r="W29" i="41"/>
  <c r="X29" i="41" s="1"/>
  <c r="O29" i="41"/>
  <c r="Q22" i="41"/>
  <c r="P22" i="41"/>
  <c r="AC22" i="41" s="1"/>
  <c r="Q21" i="41"/>
  <c r="P21" i="41"/>
  <c r="AC21" i="41" s="1"/>
  <c r="Q20" i="41"/>
  <c r="P20" i="41"/>
  <c r="AC20" i="41" s="1"/>
  <c r="Q19" i="41"/>
  <c r="P19" i="41"/>
  <c r="AC19" i="41" s="1"/>
  <c r="Y14" i="41"/>
  <c r="Q14" i="41" s="1"/>
  <c r="P14" i="41"/>
  <c r="Y10" i="41"/>
  <c r="Q10" i="41" s="1"/>
  <c r="P10" i="41"/>
  <c r="Y12" i="41"/>
  <c r="Q12" i="41" s="1"/>
  <c r="P12" i="41"/>
  <c r="V11" i="41"/>
  <c r="Y13" i="41"/>
  <c r="Q13" i="41" s="1"/>
  <c r="P13" i="41"/>
  <c r="Y7" i="41"/>
  <c r="Q7" i="41" s="1"/>
  <c r="P7" i="41"/>
  <c r="V9" i="41"/>
  <c r="Y8" i="41"/>
  <c r="Q8" i="41" s="1"/>
  <c r="P8" i="41"/>
  <c r="O11" i="63" l="1"/>
  <c r="P7" i="53"/>
  <c r="Y7" i="53"/>
  <c r="Q7" i="53" s="1"/>
  <c r="P11" i="53"/>
  <c r="Y11" i="53"/>
  <c r="Q11" i="53" s="1"/>
  <c r="Y15" i="53"/>
  <c r="Q15" i="53" s="1"/>
  <c r="P15" i="53"/>
  <c r="Q16" i="53"/>
  <c r="P16" i="53"/>
  <c r="Q16" i="62"/>
  <c r="P16" i="62"/>
  <c r="P6" i="62"/>
  <c r="Y6" i="62"/>
  <c r="Q6" i="62" s="1"/>
  <c r="P7" i="62"/>
  <c r="Y7" i="62"/>
  <c r="Q7" i="62" s="1"/>
  <c r="Q16" i="70"/>
  <c r="P16" i="70"/>
  <c r="P6" i="70"/>
  <c r="Y6" i="70"/>
  <c r="Q6" i="70" s="1"/>
  <c r="P14" i="69"/>
  <c r="Y14" i="69"/>
  <c r="Q14" i="69" s="1"/>
  <c r="W16" i="69"/>
  <c r="X16" i="69" s="1"/>
  <c r="O16" i="69"/>
  <c r="Q14" i="63"/>
  <c r="Y12" i="69"/>
  <c r="Q12" i="69" s="1"/>
  <c r="P12" i="69"/>
  <c r="C13" i="63"/>
  <c r="P6" i="68"/>
  <c r="Y6" i="68"/>
  <c r="Q6" i="68" s="1"/>
  <c r="Q12" i="63"/>
  <c r="P6" i="61"/>
  <c r="Y6" i="61"/>
  <c r="Q6" i="61" s="1"/>
  <c r="Q16" i="61"/>
  <c r="P16" i="61"/>
  <c r="D12" i="63"/>
  <c r="O12" i="63"/>
  <c r="P6" i="60"/>
  <c r="Y6" i="60"/>
  <c r="Q6" i="60" s="1"/>
  <c r="Q16" i="59"/>
  <c r="P16" i="59"/>
  <c r="W16" i="58"/>
  <c r="X16" i="58" s="1"/>
  <c r="O16" i="58"/>
  <c r="Y12" i="57"/>
  <c r="Q12" i="57" s="1"/>
  <c r="P12" i="57"/>
  <c r="O16" i="57"/>
  <c r="W16" i="57"/>
  <c r="X16" i="57" s="1"/>
  <c r="P8" i="57"/>
  <c r="Y8" i="57"/>
  <c r="Q8" i="57" s="1"/>
  <c r="Q7" i="63"/>
  <c r="P12" i="56"/>
  <c r="Y12" i="56"/>
  <c r="Q12" i="56" s="1"/>
  <c r="W16" i="56"/>
  <c r="X16" i="56" s="1"/>
  <c r="O16" i="56"/>
  <c r="Y6" i="56"/>
  <c r="Q6" i="56" s="1"/>
  <c r="P6" i="56"/>
  <c r="P6" i="55"/>
  <c r="Y6" i="55"/>
  <c r="Q6" i="55" s="1"/>
  <c r="Q16" i="55"/>
  <c r="P16" i="55"/>
  <c r="C5" i="63"/>
  <c r="P8" i="63"/>
  <c r="P7" i="63"/>
  <c r="P6" i="63"/>
  <c r="J5" i="63"/>
  <c r="F13" i="63"/>
  <c r="F12" i="63"/>
  <c r="R12" i="63"/>
  <c r="R9" i="63"/>
  <c r="B15" i="63"/>
  <c r="J13" i="63"/>
  <c r="B13" i="63"/>
  <c r="P13" i="63"/>
  <c r="P14" i="63"/>
  <c r="J14" i="63"/>
  <c r="L13" i="63"/>
  <c r="P12" i="63"/>
  <c r="N12" i="63"/>
  <c r="L11" i="63"/>
  <c r="L10" i="63"/>
  <c r="D10" i="63"/>
  <c r="I9" i="63"/>
  <c r="M9" i="63"/>
  <c r="D8" i="63"/>
  <c r="I7" i="63"/>
  <c r="B6" i="63"/>
  <c r="L6" i="63"/>
  <c r="H6" i="63"/>
  <c r="D6" i="63"/>
  <c r="J9" i="63"/>
  <c r="C12" i="63"/>
  <c r="R4" i="63"/>
  <c r="F4" i="63"/>
  <c r="L4" i="63"/>
  <c r="D4" i="63"/>
  <c r="I4" i="63"/>
  <c r="C4" i="63"/>
  <c r="E4" i="63"/>
  <c r="O4" i="63"/>
  <c r="J12" i="63"/>
  <c r="Q11" i="63"/>
  <c r="J11" i="63"/>
  <c r="R11" i="63"/>
  <c r="R10" i="63"/>
  <c r="Q9" i="63"/>
  <c r="F9" i="63"/>
  <c r="K8" i="63"/>
  <c r="Q8" i="63"/>
  <c r="J8" i="63"/>
  <c r="J7" i="63"/>
  <c r="Q6" i="63"/>
  <c r="E6" i="63"/>
  <c r="W34" i="41"/>
  <c r="X34" i="41" s="1"/>
  <c r="O34" i="41"/>
  <c r="Q29" i="41"/>
  <c r="P29" i="41"/>
  <c r="AC29" i="41" s="1"/>
  <c r="W26" i="41"/>
  <c r="X26" i="41" s="1"/>
  <c r="O26" i="41"/>
  <c r="W11" i="41"/>
  <c r="X11" i="41" s="1"/>
  <c r="O11" i="41"/>
  <c r="W9" i="41"/>
  <c r="X9" i="41" s="1"/>
  <c r="O9" i="41"/>
  <c r="M11" i="63" l="1"/>
  <c r="I11" i="63"/>
  <c r="C14" i="63"/>
  <c r="S14" i="63"/>
  <c r="Q16" i="69"/>
  <c r="P16" i="69"/>
  <c r="C8" i="63"/>
  <c r="G8" i="63"/>
  <c r="Q16" i="58"/>
  <c r="P16" i="58"/>
  <c r="Q16" i="57"/>
  <c r="P16" i="57"/>
  <c r="Q16" i="56"/>
  <c r="P16" i="56"/>
  <c r="H12" i="63"/>
  <c r="N10" i="63"/>
  <c r="M14" i="63"/>
  <c r="H14" i="63"/>
  <c r="G14" i="63"/>
  <c r="B14" i="63"/>
  <c r="N14" i="63"/>
  <c r="M13" i="63"/>
  <c r="H13" i="63"/>
  <c r="S13" i="63"/>
  <c r="N13" i="63"/>
  <c r="D13" i="63"/>
  <c r="G13" i="63"/>
  <c r="S12" i="63"/>
  <c r="G12" i="63"/>
  <c r="B12" i="63"/>
  <c r="S11" i="63"/>
  <c r="N11" i="63"/>
  <c r="H11" i="63"/>
  <c r="B11" i="63"/>
  <c r="M10" i="63"/>
  <c r="H10" i="63"/>
  <c r="G10" i="63"/>
  <c r="B10" i="63"/>
  <c r="B9" i="63"/>
  <c r="B8" i="63"/>
  <c r="H8" i="63"/>
  <c r="H7" i="63"/>
  <c r="S7" i="63"/>
  <c r="N7" i="63"/>
  <c r="G7" i="63"/>
  <c r="B7" i="63"/>
  <c r="N6" i="63"/>
  <c r="G6" i="63"/>
  <c r="M6" i="63"/>
  <c r="D5" i="63"/>
  <c r="N5" i="63"/>
  <c r="P9" i="63"/>
  <c r="M12" i="63"/>
  <c r="G11" i="63"/>
  <c r="C11" i="63"/>
  <c r="J10" i="63"/>
  <c r="S10" i="63"/>
  <c r="R8" i="63"/>
  <c r="R24" i="63" s="1"/>
  <c r="W18" i="40" s="1"/>
  <c r="M8" i="63"/>
  <c r="F7" i="63"/>
  <c r="M7" i="63"/>
  <c r="E24" i="63"/>
  <c r="M16" i="40" s="1"/>
  <c r="J6" i="63"/>
  <c r="S6" i="63"/>
  <c r="F5" i="63"/>
  <c r="H5" i="63"/>
  <c r="K4" i="63"/>
  <c r="K24" i="63" s="1"/>
  <c r="C19" i="40" s="1"/>
  <c r="Q24" i="63"/>
  <c r="W17" i="40" s="1"/>
  <c r="Q34" i="41"/>
  <c r="P34" i="41"/>
  <c r="AC34" i="41" s="1"/>
  <c r="Q26" i="41"/>
  <c r="P26" i="41"/>
  <c r="AC26" i="41" s="1"/>
  <c r="P11" i="41"/>
  <c r="Y11" i="41"/>
  <c r="Q11" i="41" s="1"/>
  <c r="Y9" i="41"/>
  <c r="Q9" i="41" s="1"/>
  <c r="P9" i="41"/>
  <c r="D24" i="63" l="1"/>
  <c r="M15" i="40" s="1"/>
  <c r="N9" i="63"/>
  <c r="G9" i="63"/>
  <c r="C9" i="63"/>
  <c r="C24" i="63" s="1"/>
  <c r="M14" i="40" s="1"/>
  <c r="O9" i="63"/>
  <c r="O24" i="63" s="1"/>
  <c r="W15" i="40" s="1"/>
  <c r="S9" i="63"/>
  <c r="H9" i="63"/>
  <c r="S8" i="63"/>
  <c r="N8" i="63"/>
  <c r="F24" i="63"/>
  <c r="M17" i="40" s="1"/>
  <c r="M5" i="63"/>
  <c r="G5" i="63"/>
  <c r="B5" i="63"/>
  <c r="I5" i="63"/>
  <c r="I24" i="63" s="1"/>
  <c r="C17" i="40" s="1"/>
  <c r="P5" i="63"/>
  <c r="S5" i="63"/>
  <c r="L5" i="63"/>
  <c r="L24" i="63" s="1"/>
  <c r="C20" i="40" s="1"/>
  <c r="N4" i="63"/>
  <c r="H4" i="63"/>
  <c r="H24" i="63" l="1"/>
  <c r="C16" i="40" s="1"/>
  <c r="N24" i="63"/>
  <c r="W14" i="40" s="1"/>
  <c r="R6" i="41"/>
  <c r="N6" i="41" s="1"/>
  <c r="M16" i="41"/>
  <c r="S6" i="41" l="1"/>
  <c r="T6" i="41" s="1"/>
  <c r="U6" i="41" s="1"/>
  <c r="R28" i="41"/>
  <c r="M39" i="41"/>
  <c r="R36" i="41"/>
  <c r="M31" i="41"/>
  <c r="R18" i="41"/>
  <c r="M23" i="41"/>
  <c r="R16" i="41"/>
  <c r="R31" i="41" l="1"/>
  <c r="S36" i="41"/>
  <c r="T36" i="41" s="1"/>
  <c r="N36" i="41"/>
  <c r="R23" i="41"/>
  <c r="V6" i="41"/>
  <c r="N16" i="41"/>
  <c r="S16" i="41"/>
  <c r="T16" i="41" s="1"/>
  <c r="R39" i="41"/>
  <c r="S18" i="41"/>
  <c r="T18" i="41" s="1"/>
  <c r="N18" i="41"/>
  <c r="S28" i="41"/>
  <c r="T28" i="41" s="1"/>
  <c r="N28" i="41"/>
  <c r="W6" i="41" l="1"/>
  <c r="X6" i="41" s="1"/>
  <c r="O6" i="41"/>
  <c r="U36" i="41"/>
  <c r="U28" i="41"/>
  <c r="U16" i="41"/>
  <c r="S23" i="41"/>
  <c r="T23" i="41" s="1"/>
  <c r="N23" i="41"/>
  <c r="N31" i="41"/>
  <c r="S31" i="41"/>
  <c r="T31" i="41" s="1"/>
  <c r="U18" i="41"/>
  <c r="N39" i="41"/>
  <c r="S39" i="41"/>
  <c r="T39" i="41" s="1"/>
  <c r="U31" i="41" l="1"/>
  <c r="V36" i="41"/>
  <c r="U39" i="41"/>
  <c r="V28" i="41"/>
  <c r="V16" i="41"/>
  <c r="O16" i="41" s="1"/>
  <c r="V18" i="41"/>
  <c r="U23" i="41"/>
  <c r="Y6" i="41"/>
  <c r="Q6" i="41" s="1"/>
  <c r="P6" i="41"/>
  <c r="O18" i="41" l="1"/>
  <c r="W18" i="41"/>
  <c r="X18" i="41" s="1"/>
  <c r="W28" i="41"/>
  <c r="X28" i="41" s="1"/>
  <c r="O28" i="41"/>
  <c r="V23" i="41"/>
  <c r="V39" i="41"/>
  <c r="V31" i="41"/>
  <c r="W36" i="41"/>
  <c r="X36" i="41" s="1"/>
  <c r="O36" i="41"/>
  <c r="W16" i="41"/>
  <c r="X16" i="41" s="1"/>
  <c r="Q36" i="41" l="1"/>
  <c r="P36" i="41"/>
  <c r="AC36" i="41" s="1"/>
  <c r="Q28" i="41"/>
  <c r="P28" i="41"/>
  <c r="AC28" i="41" s="1"/>
  <c r="W39" i="41"/>
  <c r="X39" i="41" s="1"/>
  <c r="O39" i="41"/>
  <c r="O31" i="41"/>
  <c r="W31" i="41"/>
  <c r="X31" i="41" s="1"/>
  <c r="Q18" i="41"/>
  <c r="P18" i="41"/>
  <c r="Q16" i="41"/>
  <c r="P16" i="41"/>
  <c r="O23" i="41"/>
  <c r="W23" i="41"/>
  <c r="X23" i="41" s="1"/>
  <c r="AC18" i="41" l="1"/>
  <c r="AC31" i="41"/>
  <c r="M4" i="63" s="1"/>
  <c r="M24" i="63" s="1"/>
  <c r="M26" i="63" s="1"/>
  <c r="J4" i="63"/>
  <c r="J24" i="63" s="1"/>
  <c r="C18" i="40" s="1"/>
  <c r="C21" i="40" s="1"/>
  <c r="Q39" i="41"/>
  <c r="P39" i="41"/>
  <c r="Q23" i="41"/>
  <c r="P23" i="41"/>
  <c r="P4" i="63"/>
  <c r="P24" i="63" s="1"/>
  <c r="W16" i="40" s="1"/>
  <c r="W19" i="40" s="1"/>
  <c r="AC39" i="41"/>
  <c r="S4" i="63" s="1"/>
  <c r="S24" i="63" s="1"/>
  <c r="S26" i="63" s="1"/>
  <c r="Q31" i="41"/>
  <c r="P31" i="41"/>
  <c r="I38" i="78" l="1"/>
  <c r="L38" i="78" s="1"/>
  <c r="W21" i="40"/>
  <c r="K38" i="78" s="1"/>
  <c r="I37" i="78"/>
  <c r="L37" i="78" s="1"/>
  <c r="C23" i="40"/>
  <c r="K37" i="78" s="1"/>
  <c r="AC23" i="41"/>
  <c r="G4" i="63" s="1"/>
  <c r="G24" i="63" s="1"/>
  <c r="G26" i="63" s="1"/>
  <c r="B20" i="63"/>
  <c r="B4" i="63"/>
  <c r="E21" i="40"/>
  <c r="Y19" i="40"/>
  <c r="M38" i="78" l="1"/>
  <c r="M37" i="78"/>
  <c r="B24" i="63"/>
  <c r="M13" i="40" s="1"/>
  <c r="M18" i="40" s="1"/>
  <c r="I36" i="78" l="1"/>
  <c r="L36" i="78" s="1"/>
  <c r="M20" i="40"/>
  <c r="K36" i="78" s="1"/>
  <c r="O18" i="40"/>
  <c r="M36" i="7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F1" authorId="0" shapeId="0" xr:uid="{00000000-0006-0000-0100-000001000000}">
      <text>
        <r>
          <rPr>
            <b/>
            <sz val="10"/>
            <color indexed="81"/>
            <rFont val="Tahoma"/>
            <family val="2"/>
          </rPr>
          <t>Scegliere "SI" se partecipa anche come Assistente Amministrativo</t>
        </r>
      </text>
    </comment>
    <comment ref="P1" authorId="0" shapeId="0" xr:uid="{00000000-0006-0000-0100-000002000000}">
      <text>
        <r>
          <rPr>
            <b/>
            <sz val="10"/>
            <color indexed="81"/>
            <rFont val="Tahoma"/>
            <family val="2"/>
          </rPr>
          <t>Scegliere "SI" se partecipa anche come Collaboratore Scolastico</t>
        </r>
      </text>
    </comment>
    <comment ref="Z1" authorId="0" shapeId="0" xr:uid="{00000000-0006-0000-0100-000004000000}">
      <text>
        <r>
          <rPr>
            <b/>
            <sz val="11"/>
            <color indexed="81"/>
            <rFont val="Tahoma"/>
            <family val="2"/>
          </rPr>
          <t>Sceglieri "SI" se partecipa anche come Assistente Tecnico</t>
        </r>
      </text>
    </comment>
    <comment ref="P3" authorId="0" shapeId="0" xr:uid="{00000000-0006-0000-0100-000009000000}">
      <text>
        <r>
          <rPr>
            <b/>
            <sz val="12"/>
            <color indexed="81"/>
            <rFont val="Tahoma"/>
            <family val="2"/>
          </rPr>
          <t xml:space="preserve">
inserisci voto di maturità</t>
        </r>
        <r>
          <rPr>
            <sz val="9"/>
            <color indexed="81"/>
            <rFont val="Tahoma"/>
            <family val="2"/>
          </rPr>
          <t xml:space="preserve">
</t>
        </r>
      </text>
    </comment>
    <comment ref="Q3" authorId="0" shapeId="0" xr:uid="{00000000-0006-0000-0100-00000A000000}">
      <text>
        <r>
          <rPr>
            <b/>
            <sz val="11"/>
            <color indexed="81"/>
            <rFont val="Tahoma"/>
            <family val="2"/>
          </rPr>
          <t>Su quale base? 60? 100? Altro?</t>
        </r>
      </text>
    </comment>
    <comment ref="Z3" authorId="0" shapeId="0" xr:uid="{00000000-0006-0000-0100-00000B000000}">
      <text>
        <r>
          <rPr>
            <b/>
            <sz val="11"/>
            <color indexed="81"/>
            <rFont val="Tahoma"/>
            <family val="2"/>
          </rPr>
          <t>Inserisci il voto del diploma</t>
        </r>
      </text>
    </comment>
    <comment ref="AA3" authorId="0" shapeId="0" xr:uid="{00000000-0006-0000-0100-00000C000000}">
      <text>
        <r>
          <rPr>
            <b/>
            <sz val="11"/>
            <color indexed="81"/>
            <rFont val="Tahoma"/>
            <family val="2"/>
          </rPr>
          <t>su quale base? 60? 100? Altro?</t>
        </r>
      </text>
    </comment>
    <comment ref="F4" authorId="0" shapeId="0" xr:uid="{00000000-0006-0000-0100-000011000000}">
      <text>
        <r>
          <rPr>
            <b/>
            <sz val="12"/>
            <color indexed="81"/>
            <rFont val="Tahoma"/>
            <family val="2"/>
          </rPr>
          <t xml:space="preserve">
inserisci voto di maturità</t>
        </r>
        <r>
          <rPr>
            <sz val="9"/>
            <color indexed="81"/>
            <rFont val="Tahoma"/>
            <family val="2"/>
          </rPr>
          <t xml:space="preserve">
</t>
        </r>
      </text>
    </comment>
    <comment ref="G4" authorId="0" shapeId="0" xr:uid="{00000000-0006-0000-0100-000012000000}">
      <text>
        <r>
          <rPr>
            <sz val="9"/>
            <color indexed="81"/>
            <rFont val="Tahoma"/>
            <family val="2"/>
          </rPr>
          <t xml:space="preserve">
</t>
        </r>
        <r>
          <rPr>
            <b/>
            <sz val="12"/>
            <color indexed="81"/>
            <rFont val="Tahoma"/>
            <family val="2"/>
          </rPr>
          <t>Su quale base? 60? 100? Altro?</t>
        </r>
        <r>
          <rPr>
            <sz val="9"/>
            <color indexed="81"/>
            <rFont val="Tahoma"/>
            <family val="2"/>
          </rPr>
          <t xml:space="preserve">
</t>
        </r>
      </text>
    </comment>
    <comment ref="P4" authorId="0" shapeId="0" xr:uid="{00000000-0006-0000-0100-000013000000}">
      <text>
        <r>
          <rPr>
            <b/>
            <sz val="11"/>
            <color indexed="81"/>
            <rFont val="Tahoma"/>
            <family val="2"/>
          </rPr>
          <t>Si valuta un solo Titolo</t>
        </r>
      </text>
    </comment>
    <comment ref="Z4" authorId="0" shapeId="0" xr:uid="{00000000-0006-0000-0100-000014000000}">
      <text>
        <r>
          <rPr>
            <b/>
            <sz val="11"/>
            <color indexed="81"/>
            <rFont val="Tahoma"/>
            <family val="2"/>
          </rPr>
          <t xml:space="preserve">Si valuta un solo Titolo </t>
        </r>
      </text>
    </comment>
    <comment ref="F5" authorId="0" shapeId="0" xr:uid="{00000000-0006-0000-0100-000017000000}">
      <text>
        <r>
          <rPr>
            <b/>
            <sz val="11"/>
            <color indexed="81"/>
            <rFont val="Tahoma"/>
            <family val="2"/>
          </rPr>
          <t xml:space="preserve">Si valuta 1 solo Titolo
</t>
        </r>
      </text>
    </comment>
    <comment ref="Z5" authorId="0" shapeId="0" xr:uid="{00000000-0006-0000-0100-000018000000}">
      <text>
        <r>
          <rPr>
            <b/>
            <sz val="11"/>
            <color indexed="81"/>
            <rFont val="Tahoma"/>
            <family val="2"/>
          </rPr>
          <t>Si valuta  un solo Titolo</t>
        </r>
      </text>
    </comment>
    <comment ref="F6" authorId="0" shapeId="0" xr:uid="{00000000-0006-0000-0100-00001B000000}">
      <text>
        <r>
          <rPr>
            <b/>
            <sz val="11"/>
            <color indexed="81"/>
            <rFont val="Tahoma"/>
            <family val="2"/>
          </rPr>
          <t>Si valuta 1 solo Titolo</t>
        </r>
      </text>
    </comment>
    <comment ref="F7" authorId="0" shapeId="0" xr:uid="{00000000-0006-0000-0100-00001C000000}">
      <text>
        <r>
          <rPr>
            <b/>
            <sz val="11"/>
            <color indexed="81"/>
            <rFont val="Tahoma"/>
            <family val="2"/>
          </rPr>
          <t>Si valuta 1 solo Titolo</t>
        </r>
      </text>
    </comment>
    <comment ref="F8" authorId="0" shapeId="0" xr:uid="{00000000-0006-0000-0100-00001D000000}">
      <text>
        <r>
          <rPr>
            <b/>
            <sz val="11"/>
            <color indexed="81"/>
            <rFont val="Tahoma"/>
            <family val="2"/>
          </rPr>
          <t>Si valuta 1 solo Titolo</t>
        </r>
      </text>
    </comment>
    <comment ref="M19" authorId="0" shapeId="0" xr:uid="{00000000-0006-0000-0100-00001E000000}">
      <text>
        <r>
          <rPr>
            <b/>
            <sz val="11"/>
            <color indexed="81"/>
            <rFont val="Tahoma"/>
            <family val="2"/>
          </rPr>
          <t>fare attenzione a non inserire Punti per Titoli già valutati !</t>
        </r>
      </text>
    </comment>
    <comment ref="W20" authorId="0" shapeId="0" xr:uid="{00000000-0006-0000-0100-00001F000000}">
      <text>
        <r>
          <rPr>
            <b/>
            <sz val="11"/>
            <color indexed="81"/>
            <rFont val="Tahoma"/>
            <family val="2"/>
          </rPr>
          <t>Fare attenzione a non inserire Punti per Titoli già valutati !</t>
        </r>
      </text>
    </comment>
    <comment ref="C22" authorId="0" shapeId="0" xr:uid="{00000000-0006-0000-0100-000022000000}">
      <text>
        <r>
          <rPr>
            <b/>
            <sz val="10"/>
            <color indexed="81"/>
            <rFont val="Tahoma"/>
            <family val="2"/>
          </rPr>
          <t>fare attenzione a non iserire Titoli già valutati</t>
        </r>
      </text>
    </comment>
  </commentList>
</comments>
</file>

<file path=xl/sharedStrings.xml><?xml version="1.0" encoding="utf-8"?>
<sst xmlns="http://schemas.openxmlformats.org/spreadsheetml/2006/main" count="2216" uniqueCount="247">
  <si>
    <t>A.1</t>
  </si>
  <si>
    <t>n. titoli</t>
  </si>
  <si>
    <t xml:space="preserve">TOTALE PUNTEGGIO VALIDATO   </t>
  </si>
  <si>
    <t>B.9</t>
  </si>
  <si>
    <t xml:space="preserve">Totale punteggi Titoli di Servizio - TITOLO "C"  </t>
  </si>
  <si>
    <t>al</t>
  </si>
  <si>
    <t>Totale giorni</t>
  </si>
  <si>
    <t>Versione</t>
  </si>
  <si>
    <t>7.1</t>
  </si>
  <si>
    <t>7.2</t>
  </si>
  <si>
    <t>8.b</t>
  </si>
  <si>
    <t>8.a</t>
  </si>
  <si>
    <t>voto</t>
  </si>
  <si>
    <t>COLLABORATORE     SCOLASTICO</t>
  </si>
  <si>
    <t>A.2</t>
  </si>
  <si>
    <t>A.3.a</t>
  </si>
  <si>
    <t>A.3.b</t>
  </si>
  <si>
    <t>A.3.c</t>
  </si>
  <si>
    <t>A.3.d</t>
  </si>
  <si>
    <t>A.3.e</t>
  </si>
  <si>
    <t>Qualifiche ottenute per corsi socio-assistenziali e socio-sanitari rilasciati dalle Regioni</t>
  </si>
  <si>
    <t>Tipo</t>
  </si>
  <si>
    <r>
      <t>Cert.ni Inform.</t>
    </r>
    <r>
      <rPr>
        <b/>
        <sz val="10"/>
        <rFont val="Garamond"/>
        <family val="1"/>
      </rPr>
      <t xml:space="preserve"> MICROSOFT</t>
    </r>
    <r>
      <rPr>
        <sz val="10"/>
        <rFont val="Garamond"/>
        <family val="1"/>
      </rPr>
      <t xml:space="preserve"> (MCAD/MCSD/MCDBA/EUCIP/IC3/MOUS/CISCO/PEKIT/EIPASS</t>
    </r>
  </si>
  <si>
    <r>
      <t xml:space="preserve">Cert.ni Inf.che </t>
    </r>
    <r>
      <rPr>
        <b/>
        <sz val="10"/>
        <rFont val="Garamond"/>
        <family val="1"/>
      </rPr>
      <t>EIRSAF</t>
    </r>
    <r>
      <rPr>
        <sz val="10"/>
        <rFont val="Garamond"/>
        <family val="1"/>
      </rPr>
      <t xml:space="preserve"> (FULL/FOUR/GREEN)</t>
    </r>
  </si>
  <si>
    <r>
      <t xml:space="preserve">Cert.ni Inf.che </t>
    </r>
    <r>
      <rPr>
        <b/>
        <sz val="10"/>
        <rFont val="Garamond"/>
        <family val="1"/>
      </rPr>
      <t>Mediaform E.Q.I.A</t>
    </r>
    <r>
      <rPr>
        <sz val="10"/>
        <rFont val="Garamond"/>
        <family val="1"/>
      </rPr>
      <t>.(IIQ7MOD / IIQ7MODSK / IIQ4MODADV)</t>
    </r>
  </si>
  <si>
    <r>
      <t>Cert.ni Inf.che</t>
    </r>
    <r>
      <rPr>
        <b/>
        <sz val="10"/>
        <rFont val="Garamond"/>
        <family val="1"/>
      </rPr>
      <t xml:space="preserve"> IDCERT</t>
    </r>
    <r>
      <rPr>
        <sz val="10"/>
        <rFont val="Garamond"/>
        <family val="1"/>
      </rPr>
      <t xml:space="preserve"> (DIGICOMP /DIGIADV)</t>
    </r>
  </si>
  <si>
    <t>4.1</t>
  </si>
  <si>
    <t>4.2</t>
  </si>
  <si>
    <t>5.a</t>
  </si>
  <si>
    <t>5.b</t>
  </si>
  <si>
    <t>CS</t>
  </si>
  <si>
    <t xml:space="preserve">Totale punteggi Titoli CULTURALI - TITOLO "A"  </t>
  </si>
  <si>
    <r>
      <rPr>
        <b/>
        <sz val="10"/>
        <color rgb="FF000000"/>
        <rFont val="Times New Roman"/>
        <family val="1"/>
      </rPr>
      <t>ALTRO</t>
    </r>
    <r>
      <rPr>
        <sz val="10"/>
        <color rgb="FF000000"/>
        <rFont val="Times New Roman"/>
        <family val="1"/>
      </rPr>
      <t xml:space="preserve">  Servizio in </t>
    </r>
    <r>
      <rPr>
        <b/>
        <sz val="10"/>
        <color rgb="FF000000"/>
        <rFont val="Times New Roman"/>
        <family val="1"/>
      </rPr>
      <t>Scuole Statali</t>
    </r>
  </si>
  <si>
    <r>
      <rPr>
        <b/>
        <sz val="10"/>
        <color rgb="FF000000"/>
        <rFont val="Times New Roman"/>
        <family val="1"/>
      </rPr>
      <t>ALTRO</t>
    </r>
    <r>
      <rPr>
        <sz val="10"/>
        <color rgb="FF000000"/>
        <rFont val="Times New Roman"/>
        <family val="1"/>
      </rPr>
      <t xml:space="preserve"> Servizio in Scuole </t>
    </r>
    <r>
      <rPr>
        <b/>
        <sz val="10"/>
        <color rgb="FF000000"/>
        <rFont val="Times New Roman"/>
        <family val="1"/>
      </rPr>
      <t>NON Statali</t>
    </r>
  </si>
  <si>
    <r>
      <t xml:space="preserve">Servizio da </t>
    </r>
    <r>
      <rPr>
        <b/>
        <sz val="12"/>
        <rFont val="Garamond"/>
        <family val="1"/>
      </rPr>
      <t>Coll.Scolast.</t>
    </r>
    <r>
      <rPr>
        <sz val="12"/>
        <rFont val="Garamond"/>
        <family val="1"/>
      </rPr>
      <t xml:space="preserve"> in</t>
    </r>
    <r>
      <rPr>
        <b/>
        <sz val="12"/>
        <rFont val="Garamond"/>
        <family val="1"/>
      </rPr>
      <t xml:space="preserve"> Scuole Statali</t>
    </r>
  </si>
  <si>
    <r>
      <t>Servizio da</t>
    </r>
    <r>
      <rPr>
        <b/>
        <sz val="10"/>
        <color rgb="FF000000"/>
        <rFont val="Times New Roman"/>
        <family val="1"/>
      </rPr>
      <t xml:space="preserve"> Coll.Scolast</t>
    </r>
    <r>
      <rPr>
        <sz val="10"/>
        <color rgb="FF000000"/>
        <rFont val="Times New Roman"/>
        <family val="1"/>
      </rPr>
      <t xml:space="preserve">. in Scuole </t>
    </r>
    <r>
      <rPr>
        <b/>
        <sz val="10"/>
        <color rgb="FF000000"/>
        <rFont val="Times New Roman"/>
        <family val="1"/>
      </rPr>
      <t>NON  Statali</t>
    </r>
  </si>
  <si>
    <r>
      <rPr>
        <b/>
        <sz val="10"/>
        <color rgb="FF000000"/>
        <rFont val="Times New Roman"/>
        <family val="1"/>
      </rPr>
      <t xml:space="preserve">ALTRO </t>
    </r>
    <r>
      <rPr>
        <sz val="10"/>
        <color rgb="FF000000"/>
        <rFont val="Times New Roman"/>
        <family val="1"/>
      </rPr>
      <t xml:space="preserve">Servizio presso </t>
    </r>
    <r>
      <rPr>
        <b/>
        <sz val="10"/>
        <color rgb="FF000000"/>
        <rFont val="Times New Roman"/>
        <family val="1"/>
      </rPr>
      <t>Enti Statali o EE.LL.</t>
    </r>
  </si>
  <si>
    <t>AA</t>
  </si>
  <si>
    <t>ASSISTENTE     AMMINISTRATIVO</t>
  </si>
  <si>
    <t>A.3</t>
  </si>
  <si>
    <t>A.4</t>
  </si>
  <si>
    <t>A.5</t>
  </si>
  <si>
    <t>Diploma di Laurea (Un solo titolo p. 2)</t>
  </si>
  <si>
    <r>
      <t xml:space="preserve">Attestato di </t>
    </r>
    <r>
      <rPr>
        <b/>
        <sz val="10"/>
        <rFont val="Garamond"/>
        <family val="1"/>
      </rPr>
      <t>Addestramento  Professionale</t>
    </r>
    <r>
      <rPr>
        <sz val="10"/>
        <rFont val="Garamond"/>
        <family val="1"/>
      </rPr>
      <t xml:space="preserve"> per </t>
    </r>
    <r>
      <rPr>
        <b/>
        <sz val="10"/>
        <rFont val="Garamond"/>
        <family val="1"/>
      </rPr>
      <t>Dattilografia</t>
    </r>
  </si>
  <si>
    <t>Idoneità in concorso pubblico per esami per carriere di concetto o esecutive</t>
  </si>
  <si>
    <r>
      <t xml:space="preserve">Servizio da </t>
    </r>
    <r>
      <rPr>
        <b/>
        <sz val="12"/>
        <rFont val="Garamond"/>
        <family val="1"/>
      </rPr>
      <t>Assistente Amm.vo</t>
    </r>
    <r>
      <rPr>
        <sz val="12"/>
        <rFont val="Garamond"/>
        <family val="1"/>
      </rPr>
      <t xml:space="preserve"> in</t>
    </r>
    <r>
      <rPr>
        <b/>
        <sz val="12"/>
        <rFont val="Garamond"/>
        <family val="1"/>
      </rPr>
      <t xml:space="preserve"> Scuole Statali</t>
    </r>
  </si>
  <si>
    <r>
      <t>Servizio da</t>
    </r>
    <r>
      <rPr>
        <b/>
        <sz val="10"/>
        <color rgb="FF000000"/>
        <rFont val="Times New Roman"/>
        <family val="1"/>
      </rPr>
      <t xml:space="preserve"> Assitente Amm.vo</t>
    </r>
    <r>
      <rPr>
        <sz val="10"/>
        <color rgb="FF000000"/>
        <rFont val="Times New Roman"/>
        <family val="1"/>
      </rPr>
      <t xml:space="preserve"> in Scuole </t>
    </r>
    <r>
      <rPr>
        <b/>
        <sz val="10"/>
        <color rgb="FF000000"/>
        <rFont val="Times New Roman"/>
        <family val="1"/>
      </rPr>
      <t>NON  Statali</t>
    </r>
  </si>
  <si>
    <r>
      <t xml:space="preserve">Cert. Inform. </t>
    </r>
    <r>
      <rPr>
        <b/>
        <sz val="10"/>
        <rFont val="Garamond"/>
        <family val="1"/>
      </rPr>
      <t xml:space="preserve">NUOVA  ECDL </t>
    </r>
    <r>
      <rPr>
        <sz val="10"/>
        <rFont val="Garamond"/>
        <family val="1"/>
      </rPr>
      <t>(BASE/ADVANCED/SPECIALISED</t>
    </r>
  </si>
  <si>
    <t>A.4a</t>
  </si>
  <si>
    <t>A.4b</t>
  </si>
  <si>
    <t>A.4c</t>
  </si>
  <si>
    <t>A.4d</t>
  </si>
  <si>
    <t>A.4e</t>
  </si>
  <si>
    <t>A.4f</t>
  </si>
  <si>
    <r>
      <t xml:space="preserve">Servizio da </t>
    </r>
    <r>
      <rPr>
        <b/>
        <sz val="12"/>
        <rFont val="Garamond"/>
        <family val="1"/>
      </rPr>
      <t>Assistente Tecnico</t>
    </r>
    <r>
      <rPr>
        <sz val="12"/>
        <rFont val="Garamond"/>
        <family val="1"/>
      </rPr>
      <t xml:space="preserve"> in</t>
    </r>
    <r>
      <rPr>
        <b/>
        <sz val="12"/>
        <rFont val="Garamond"/>
        <family val="1"/>
      </rPr>
      <t xml:space="preserve"> Scuole Statali</t>
    </r>
  </si>
  <si>
    <r>
      <t>Servizio da</t>
    </r>
    <r>
      <rPr>
        <b/>
        <sz val="10"/>
        <color rgb="FF000000"/>
        <rFont val="Times New Roman"/>
        <family val="1"/>
      </rPr>
      <t xml:space="preserve"> Assitente Tecnicoo</t>
    </r>
    <r>
      <rPr>
        <sz val="10"/>
        <color rgb="FF000000"/>
        <rFont val="Times New Roman"/>
        <family val="1"/>
      </rPr>
      <t xml:space="preserve"> in Scuole </t>
    </r>
    <r>
      <rPr>
        <b/>
        <sz val="10"/>
        <color rgb="FF000000"/>
        <rFont val="Times New Roman"/>
        <family val="1"/>
      </rPr>
      <t>NON  Statali</t>
    </r>
  </si>
  <si>
    <t>B.8a</t>
  </si>
  <si>
    <t>B.5.1</t>
  </si>
  <si>
    <t>B.5.2</t>
  </si>
  <si>
    <t>B.8b</t>
  </si>
  <si>
    <t xml:space="preserve">Totale punteggi Titoli di Servizio - TITOLO "B"  </t>
  </si>
  <si>
    <t>AT</t>
  </si>
  <si>
    <t>A.6.a</t>
  </si>
  <si>
    <t>A.6.b</t>
  </si>
  <si>
    <t>A.6.c</t>
  </si>
  <si>
    <t>A.6.d</t>
  </si>
  <si>
    <t>A.6.e</t>
  </si>
  <si>
    <t>A.6.f</t>
  </si>
  <si>
    <t>A.3.f</t>
  </si>
  <si>
    <t>Collaboratori Scolastici</t>
  </si>
  <si>
    <t>Aiutanti Tecnici</t>
  </si>
  <si>
    <t>Assistenti Amministrativi</t>
  </si>
  <si>
    <t>Punteggio per il titolo di accesso alla graduatoria</t>
  </si>
  <si>
    <t xml:space="preserve">Titolo di studio che costituisce titolo di accesso </t>
  </si>
  <si>
    <r>
      <t xml:space="preserve">Certif.ni Inform. </t>
    </r>
    <r>
      <rPr>
        <b/>
        <sz val="10"/>
        <rFont val="Garamond"/>
        <family val="1"/>
      </rPr>
      <t>ECDL</t>
    </r>
    <r>
      <rPr>
        <sz val="10"/>
        <rFont val="Garamond"/>
        <family val="1"/>
      </rPr>
      <t xml:space="preserve"> (CORE/ADVANCED/SPECIALISED</t>
    </r>
  </si>
  <si>
    <t xml:space="preserve">Totale punteggi Titoli  Culturali - TITOLO "A.x"  </t>
  </si>
  <si>
    <t xml:space="preserve">Titolo di studio che costituisce titolo di accesso    </t>
  </si>
  <si>
    <t>Sig.</t>
  </si>
  <si>
    <t>&lt;&lt;---  nome</t>
  </si>
  <si>
    <t>Punti precedente Inserimento</t>
  </si>
  <si>
    <t>su (60,100 ecc)</t>
  </si>
  <si>
    <t>su (60,100,ecc)</t>
  </si>
  <si>
    <t>su(60,100,ecc)</t>
  </si>
  <si>
    <t>presso</t>
  </si>
  <si>
    <t>dal</t>
  </si>
  <si>
    <t>aa</t>
  </si>
  <si>
    <t>mm</t>
  </si>
  <si>
    <t>gg</t>
  </si>
  <si>
    <t>pari a</t>
  </si>
  <si>
    <t>N.</t>
  </si>
  <si>
    <t>a</t>
  </si>
  <si>
    <t>b</t>
  </si>
  <si>
    <t>c</t>
  </si>
  <si>
    <t>d</t>
  </si>
  <si>
    <t>e</t>
  </si>
  <si>
    <t>f</t>
  </si>
  <si>
    <t>g</t>
  </si>
  <si>
    <t>h</t>
  </si>
  <si>
    <t>i</t>
  </si>
  <si>
    <t>d+h+i</t>
  </si>
  <si>
    <t>NON</t>
  </si>
  <si>
    <t>AL</t>
  </si>
  <si>
    <t>PER INSERIMENTO IN GRADUATORIA DA</t>
  </si>
  <si>
    <t>Punti</t>
  </si>
  <si>
    <t>Assistente Amministrativo</t>
  </si>
  <si>
    <t>Collaboratore Scolastico</t>
  </si>
  <si>
    <t>Assistente Tecnico</t>
  </si>
  <si>
    <t>ALERT</t>
  </si>
  <si>
    <t>A.S.</t>
  </si>
  <si>
    <t>Punti   valutati   su Anno  Scolastico</t>
  </si>
  <si>
    <t xml:space="preserve"> Totali</t>
  </si>
  <si>
    <r>
      <t>Muoversi nelle zone con</t>
    </r>
    <r>
      <rPr>
        <b/>
        <sz val="24"/>
        <color rgb="FFFF0000"/>
        <rFont val="Times New Roman"/>
        <family val="1"/>
      </rPr>
      <t xml:space="preserve"> "F5"</t>
    </r>
  </si>
  <si>
    <r>
      <t xml:space="preserve">Scorrere in basso per visualizzare </t>
    </r>
    <r>
      <rPr>
        <b/>
        <sz val="22"/>
        <color rgb="FFFF0000"/>
        <rFont val="Times New Roman"/>
        <family val="1"/>
      </rPr>
      <t>PUNTEGGI</t>
    </r>
  </si>
  <si>
    <t>TERZA Fascia Supplenze</t>
  </si>
  <si>
    <t>Altro in SMS</t>
  </si>
  <si>
    <t>C.S.  in SMS</t>
  </si>
  <si>
    <t>Altro in NON Stat.</t>
  </si>
  <si>
    <t>Altro in ENTI</t>
  </si>
  <si>
    <t>TOTALE ANNO</t>
  </si>
  <si>
    <t>COLLABORATORI SCOLASTICI</t>
  </si>
  <si>
    <t>ASSISTENTI AMMINISTRATIVI</t>
  </si>
  <si>
    <t>ASSISTENTI TECNICI</t>
  </si>
  <si>
    <t>C.S NON Stat.</t>
  </si>
  <si>
    <t>A.A. NON Stat.</t>
  </si>
  <si>
    <t>A.A. in SMS</t>
  </si>
  <si>
    <t>A.T.  in SMS</t>
  </si>
  <si>
    <t>A.T.NON Stat.</t>
  </si>
  <si>
    <t>TOTALI</t>
  </si>
  <si>
    <t>Punti servizio biennio precedente --&gt;&gt;</t>
  </si>
  <si>
    <t>Punteggio aggiornato</t>
  </si>
  <si>
    <t>" F5 " zone quindi "Ctrl" + "P" STAMPA</t>
  </si>
  <si>
    <t>STAMPA</t>
  </si>
  <si>
    <t>"F5"  Zone  Ctrl"  + "P"  STAMPA</t>
  </si>
  <si>
    <t>Compilare solo le celle   GIALLE</t>
  </si>
  <si>
    <t>Profilo</t>
  </si>
  <si>
    <t>A.S</t>
  </si>
  <si>
    <r>
      <t xml:space="preserve">In tutti  i files è possibile muoversi all'interno utilizzando il tasto </t>
    </r>
    <r>
      <rPr>
        <b/>
        <sz val="24"/>
        <color rgb="FFFF0000"/>
        <rFont val="Times New Roman"/>
        <family val="1"/>
      </rPr>
      <t>"F5"</t>
    </r>
  </si>
  <si>
    <t>A</t>
  </si>
  <si>
    <t>Diploma di Laurea (un solo titolo)</t>
  </si>
  <si>
    <t>n.titoli</t>
  </si>
  <si>
    <r>
      <t xml:space="preserve">Attestato di </t>
    </r>
    <r>
      <rPr>
        <b/>
        <sz val="9"/>
        <rFont val="Garamond"/>
        <family val="1"/>
      </rPr>
      <t>Qualifica professionale</t>
    </r>
    <r>
      <rPr>
        <sz val="9"/>
        <rFont val="Garamond"/>
        <family val="1"/>
      </rPr>
      <t xml:space="preserve"> rilasciato ai sensi </t>
    </r>
    <r>
      <rPr>
        <b/>
        <sz val="9"/>
        <rFont val="Garamond"/>
        <family val="1"/>
      </rPr>
      <t>art. 14 L.845/78 su Trattazione Testi o Gestione amm. mediante Strumenti di Videoscrittura o informatici</t>
    </r>
  </si>
  <si>
    <r>
      <t xml:space="preserve">Valutazione </t>
    </r>
    <r>
      <rPr>
        <b/>
        <sz val="16"/>
        <color rgb="FFFF0000"/>
        <rFont val="Times New Roman"/>
        <family val="1"/>
      </rPr>
      <t xml:space="preserve">SERVIZI </t>
    </r>
    <r>
      <rPr>
        <b/>
        <sz val="14"/>
        <color rgb="FF000000"/>
        <rFont val="Times New Roman"/>
        <family val="1"/>
      </rPr>
      <t xml:space="preserve"> per triennio 2021/22- 2023/24 o.m. 50/2021</t>
    </r>
  </si>
  <si>
    <t>&lt;&lt;&lt;-- Inserire inizio e fine A.S.</t>
  </si>
  <si>
    <t>Tipo Sede</t>
  </si>
  <si>
    <r>
      <rPr>
        <b/>
        <sz val="14"/>
        <color rgb="FFFF0000"/>
        <rFont val="Times New Roman"/>
        <family val="1"/>
      </rPr>
      <t xml:space="preserve">CS </t>
    </r>
    <r>
      <rPr>
        <b/>
        <sz val="14"/>
        <color rgb="FF000000"/>
        <rFont val="Times New Roman"/>
        <family val="1"/>
      </rPr>
      <t>= Collaboratore Scolastico</t>
    </r>
  </si>
  <si>
    <r>
      <rPr>
        <b/>
        <sz val="14"/>
        <color rgb="FFFF0000"/>
        <rFont val="Times New Roman"/>
        <family val="1"/>
      </rPr>
      <t xml:space="preserve">AA </t>
    </r>
    <r>
      <rPr>
        <b/>
        <sz val="14"/>
        <color rgb="FF000000"/>
        <rFont val="Times New Roman"/>
        <family val="1"/>
      </rPr>
      <t>= Assistente Amministrativo</t>
    </r>
  </si>
  <si>
    <r>
      <rPr>
        <b/>
        <sz val="14"/>
        <color rgb="FFFF0000"/>
        <rFont val="Times New Roman"/>
        <family val="1"/>
      </rPr>
      <t xml:space="preserve">AT </t>
    </r>
    <r>
      <rPr>
        <b/>
        <sz val="14"/>
        <color rgb="FF000000"/>
        <rFont val="Times New Roman"/>
        <family val="1"/>
      </rPr>
      <t>= Aiutante Tecnico</t>
    </r>
  </si>
  <si>
    <r>
      <rPr>
        <b/>
        <sz val="14"/>
        <color rgb="FFFF0000"/>
        <rFont val="Times New Roman"/>
        <family val="1"/>
      </rPr>
      <t>ALTRO</t>
    </r>
    <r>
      <rPr>
        <b/>
        <sz val="14"/>
        <color rgb="FF000000"/>
        <rFont val="Times New Roman"/>
        <family val="1"/>
      </rPr>
      <t xml:space="preserve"> = Altro tipo di lavoro</t>
    </r>
  </si>
  <si>
    <r>
      <rPr>
        <b/>
        <sz val="14"/>
        <color rgb="FFFF0000"/>
        <rFont val="Times New Roman"/>
        <family val="1"/>
      </rPr>
      <t>NON</t>
    </r>
    <r>
      <rPr>
        <b/>
        <sz val="14"/>
        <color rgb="FF000000"/>
        <rFont val="Times New Roman"/>
        <family val="1"/>
      </rPr>
      <t xml:space="preserve"> = Scuola NON Statale</t>
    </r>
  </si>
  <si>
    <t xml:space="preserve"> SS   NON   ENTE</t>
  </si>
  <si>
    <t>SS</t>
  </si>
  <si>
    <t xml:space="preserve">  CS   AA AT  ALTRO</t>
  </si>
  <si>
    <t>&lt;&lt;-- (si/no)</t>
  </si>
  <si>
    <r>
      <rPr>
        <b/>
        <sz val="14"/>
        <color rgb="FFFF0000"/>
        <rFont val="Times New Roman"/>
        <family val="1"/>
      </rPr>
      <t>SS</t>
    </r>
    <r>
      <rPr>
        <b/>
        <sz val="14"/>
        <color rgb="FF000000"/>
        <rFont val="Times New Roman"/>
        <family val="1"/>
      </rPr>
      <t xml:space="preserve"> = Scuola Statale</t>
    </r>
  </si>
  <si>
    <t>ENTE</t>
  </si>
  <si>
    <r>
      <rPr>
        <b/>
        <sz val="14"/>
        <color theme="1"/>
        <rFont val="Times New Roman"/>
        <family val="1"/>
      </rPr>
      <t>quindi</t>
    </r>
    <r>
      <rPr>
        <b/>
        <sz val="14"/>
        <color rgb="FFFF0000"/>
        <rFont val="Times New Roman"/>
        <family val="1"/>
      </rPr>
      <t xml:space="preserve"> "Ctrl" </t>
    </r>
    <r>
      <rPr>
        <b/>
        <sz val="14"/>
        <color theme="1"/>
        <rFont val="Times New Roman"/>
        <family val="1"/>
      </rPr>
      <t>+</t>
    </r>
    <r>
      <rPr>
        <b/>
        <sz val="14"/>
        <color rgb="FFFF0000"/>
        <rFont val="Times New Roman"/>
        <family val="1"/>
      </rPr>
      <t xml:space="preserve"> "P" </t>
    </r>
  </si>
  <si>
    <t xml:space="preserve">Si ringraziano tutti coloro i quali hanno contribuito alla realizzazione e soprattutto alla verifica del programma </t>
  </si>
  <si>
    <r>
      <t xml:space="preserve">Questo programma è stato realizzato per la valutazione dei Titoli culturali e di servizio degli aspiranti a </t>
    </r>
    <r>
      <rPr>
        <b/>
        <sz val="18"/>
        <color rgb="FF000000"/>
        <rFont val="Times New Roman"/>
        <family val="1"/>
      </rPr>
      <t xml:space="preserve">Supplenze di Terza Fascia del pers. ATA, ai sensi della O.M 50/2021,  per il triennio 2021/22- 2023/24. </t>
    </r>
    <r>
      <rPr>
        <sz val="18"/>
        <color rgb="FF000000"/>
        <rFont val="Times New Roman"/>
        <family val="1"/>
      </rPr>
      <t>Composto da un foglio "SCHEDE" in cui inserire i Titoli culturali compilabile selezionando "SI" su ogni profilo richiesto dal candidato (</t>
    </r>
    <r>
      <rPr>
        <i/>
        <sz val="18"/>
        <color rgb="FF000000"/>
        <rFont val="Times New Roman"/>
        <family val="1"/>
      </rPr>
      <t>Collaboratore Scolastico / Assistente Amm.vo / Assistente Tecnico</t>
    </r>
    <r>
      <rPr>
        <sz val="18"/>
        <color rgb="FF000000"/>
        <rFont val="Times New Roman"/>
        <family val="1"/>
      </rPr>
      <t xml:space="preserve">). Sono presenti  ulteriori fogli, pari a </t>
    </r>
    <r>
      <rPr>
        <b/>
        <sz val="20"/>
        <color rgb="FF000000"/>
        <rFont val="Times New Roman"/>
        <family val="1"/>
      </rPr>
      <t>20</t>
    </r>
    <r>
      <rPr>
        <b/>
        <sz val="18"/>
        <color rgb="FF000000"/>
        <rFont val="Times New Roman"/>
        <family val="1"/>
      </rPr>
      <t xml:space="preserve"> anni</t>
    </r>
    <r>
      <rPr>
        <sz val="18"/>
        <color rgb="FF000000"/>
        <rFont val="Times New Roman"/>
        <family val="1"/>
      </rPr>
      <t xml:space="preserve"> di servizio,  denominati </t>
    </r>
    <r>
      <rPr>
        <b/>
        <sz val="18"/>
        <color rgb="FF000000"/>
        <rFont val="Times New Roman"/>
        <family val="1"/>
      </rPr>
      <t>A1, A2, A3 ecc</t>
    </r>
    <r>
      <rPr>
        <sz val="18"/>
        <color rgb="FF000000"/>
        <rFont val="Times New Roman"/>
        <family val="1"/>
      </rPr>
      <t xml:space="preserve">". E'  possibile inserire il punteggio del precedente  biennio nel foglio SCHEDE. Vi è infine un foglio </t>
    </r>
    <r>
      <rPr>
        <u/>
        <sz val="18"/>
        <color rgb="FF000000"/>
        <rFont val="Times New Roman"/>
        <family val="1"/>
      </rPr>
      <t>RIEPILOGATIVO</t>
    </r>
    <r>
      <rPr>
        <sz val="18"/>
        <color rgb="FF000000"/>
        <rFont val="Times New Roman"/>
        <family val="1"/>
      </rPr>
      <t xml:space="preserve"> in cui si evidenziano i dati anno per anno. </t>
    </r>
    <r>
      <rPr>
        <b/>
        <u/>
        <sz val="18"/>
        <color rgb="FF000000"/>
        <rFont val="Times New Roman"/>
        <family val="1"/>
      </rPr>
      <t>Non è opportuno inserire o eliminare nuovi Fogli, perchè altera i risultati finali.</t>
    </r>
    <r>
      <rPr>
        <b/>
        <sz val="18"/>
        <color rgb="FF000000"/>
        <rFont val="Times New Roman"/>
        <family val="1"/>
      </rPr>
      <t xml:space="preserve">    </t>
    </r>
    <r>
      <rPr>
        <sz val="18"/>
        <color rgb="FF000000"/>
        <rFont val="Times New Roman"/>
        <family val="1"/>
      </rPr>
      <t xml:space="preserve">Non è opportuno rinominare i Fogli ma ciò non altera i risultati finali.  </t>
    </r>
    <r>
      <rPr>
        <b/>
        <sz val="18"/>
        <color rgb="FF000000"/>
        <rFont val="Times New Roman"/>
        <family val="1"/>
      </rPr>
      <t xml:space="preserve">Si consiglia comunque di conservare la copia originale del file. </t>
    </r>
  </si>
  <si>
    <t>&lt;&lt;--(si/no)</t>
  </si>
  <si>
    <t>ECDL</t>
  </si>
  <si>
    <t>NUOVA EC</t>
  </si>
  <si>
    <t>MICROS</t>
  </si>
  <si>
    <t>EIRSAF</t>
  </si>
  <si>
    <t>MEDIAF</t>
  </si>
  <si>
    <t>IDCERT</t>
  </si>
  <si>
    <t>CORE</t>
  </si>
  <si>
    <t>ADVANCED</t>
  </si>
  <si>
    <t>SPECIALISED</t>
  </si>
  <si>
    <t>BASE</t>
  </si>
  <si>
    <t>MCAD</t>
  </si>
  <si>
    <t>MCSD</t>
  </si>
  <si>
    <t>MCDBA</t>
  </si>
  <si>
    <t>EUCIP</t>
  </si>
  <si>
    <t>IC3</t>
  </si>
  <si>
    <t>MOUS</t>
  </si>
  <si>
    <t>CISCO</t>
  </si>
  <si>
    <t>PEKIT</t>
  </si>
  <si>
    <t>EIPASS</t>
  </si>
  <si>
    <t>FULL</t>
  </si>
  <si>
    <t>FOUR</t>
  </si>
  <si>
    <t>GREEN</t>
  </si>
  <si>
    <t>IIQ4MODADV</t>
  </si>
  <si>
    <t>DIGICOMP</t>
  </si>
  <si>
    <t>DIGIADV</t>
  </si>
  <si>
    <t>IIQ7MOD</t>
  </si>
  <si>
    <t>IIQ7MODSK</t>
  </si>
  <si>
    <t>Per andare nelle ZONE --&gt;&gt; "F5"</t>
  </si>
  <si>
    <t xml:space="preserve">Ai Dirigenti Scolastici delle Scuole Statali </t>
  </si>
  <si>
    <t>di competenza</t>
  </si>
  <si>
    <t>Al Sig.</t>
  </si>
  <si>
    <r>
      <t xml:space="preserve">OGGETTO: </t>
    </r>
    <r>
      <rPr>
        <b/>
        <i/>
        <sz val="12"/>
        <color rgb="FF000000"/>
        <rFont val="Times New Roman"/>
        <family val="1"/>
      </rPr>
      <t xml:space="preserve">Decreto Convalida Sig..  </t>
    </r>
  </si>
  <si>
    <t>nato il</t>
  </si>
  <si>
    <r>
      <t xml:space="preserve">CONSIDERATO </t>
    </r>
    <r>
      <rPr>
        <i/>
        <sz val="11"/>
        <color rgb="FF000000"/>
        <rFont val="Times New Roman"/>
        <family val="1"/>
      </rPr>
      <t xml:space="preserve">che il Sig.                     </t>
    </r>
  </si>
  <si>
    <t>nato a</t>
  </si>
  <si>
    <t>il</t>
  </si>
  <si>
    <t>Inserire solo i dati personali nel foglio "DECRETO" e solo nei fogli successivi i dati nelle celle gialle</t>
  </si>
  <si>
    <r>
      <t xml:space="preserve">VISTA </t>
    </r>
    <r>
      <rPr>
        <i/>
        <sz val="11"/>
        <color rgb="FF000000"/>
        <rFont val="Times New Roman"/>
        <family val="1"/>
      </rPr>
      <t>la domanda presentata dall’ interessato e relativi titoli richiesti, estrapolati dal sistema SIDI;</t>
    </r>
  </si>
  <si>
    <r>
      <t xml:space="preserve">VERIFICATO </t>
    </r>
    <r>
      <rPr>
        <i/>
        <sz val="11"/>
        <color rgb="FF000000"/>
        <rFont val="Times New Roman"/>
        <family val="1"/>
      </rPr>
      <t>il possesso del titolo di accesso e dei servizi effettuati;</t>
    </r>
  </si>
  <si>
    <t>DECRETA</t>
  </si>
  <si>
    <t>Descrizione</t>
  </si>
  <si>
    <t>Titoli Accad. e Scientifici</t>
  </si>
  <si>
    <t>Titoli di Servizio</t>
  </si>
  <si>
    <t>Punti prec.ti</t>
  </si>
  <si>
    <t>TOTALE p.ti</t>
  </si>
  <si>
    <t>La presente vale come notifica all'interessato, all'USP per l'aggiornamento delle graduatorie provinciali, alle Scuole della provincia di Taranto per l'aggiornamento delle rispettive graduatorie di Isituto. Le risultanze del presente provvedimento saranno altresì oggetto di aggiornamento dei dati presenti nel sistema centrale del Miur "SIDI"</t>
  </si>
  <si>
    <t>Documento firmato digitalmente ai sensi del D.L.svo 82/2005</t>
  </si>
  <si>
    <t>Area</t>
  </si>
  <si>
    <t xml:space="preserve">ASSISTENTE     TECNICO </t>
  </si>
  <si>
    <t>AT1</t>
  </si>
  <si>
    <t>Fascia</t>
  </si>
  <si>
    <t>AT 1</t>
  </si>
  <si>
    <t>Inserimento dati</t>
  </si>
  <si>
    <t>luogo</t>
  </si>
  <si>
    <t>mail</t>
  </si>
  <si>
    <t>Codice Fisc</t>
  </si>
  <si>
    <t>del</t>
  </si>
  <si>
    <t>TIPO GRAD</t>
  </si>
  <si>
    <t>Convalide ATA</t>
  </si>
  <si>
    <r>
      <t xml:space="preserve">VISTA </t>
    </r>
    <r>
      <rPr>
        <i/>
        <sz val="11"/>
        <color rgb="FF000000"/>
        <rFont val="Times New Roman"/>
        <family val="1"/>
      </rPr>
      <t>l’O.M. n.50  del 3 marzo 2021 con la quale il Ministero dell’Istruzione disciplina, in prima applicazione e per il triennio 2021/2022 – 2023/2024, la costituzione  delle graduatorie d’Istituto ATA nelle Istituzioni Scolastiche Statali;</t>
    </r>
  </si>
  <si>
    <t>Titolo di Accesso</t>
  </si>
  <si>
    <r>
      <t>VISTO</t>
    </r>
    <r>
      <rPr>
        <i/>
        <sz val="11"/>
        <color rgb="FF000000"/>
        <rFont val="Times New Roman"/>
        <family val="1"/>
      </rPr>
      <t xml:space="preserve"> l'art. 6 della O.M. 50 del 3/3/2021, che impone alle scuole la convalida delle domande dei candidati;</t>
    </r>
  </si>
  <si>
    <t>la VALIDAZIONE dei punteggi relativi ai vari profili sottoelencati, relativi alla domanda di inclusione quale candidata per contratti a tempo deternminato  nelle Graduatorie di Istituto 3^ fascia per il triennio 2021/22 - 2023/24</t>
  </si>
  <si>
    <t>VERSIONE</t>
  </si>
  <si>
    <t>è  inserito nelle grad.</t>
  </si>
  <si>
    <t>Ev.le Prec.Decreto da annullare</t>
  </si>
  <si>
    <r>
      <rPr>
        <sz val="20"/>
        <color theme="1"/>
        <rFont val="Times New Roman"/>
        <family val="1"/>
      </rPr>
      <t xml:space="preserve">Eventuali richieste di modifica per eventuali errori di programma vanno inviate a :   </t>
    </r>
    <r>
      <rPr>
        <i/>
        <sz val="20"/>
        <color theme="1"/>
        <rFont val="Times New Roman"/>
        <family val="1"/>
      </rPr>
      <t xml:space="preserve"> </t>
    </r>
    <r>
      <rPr>
        <b/>
        <i/>
        <sz val="20"/>
        <color theme="10"/>
        <rFont val="Times New Roman"/>
        <family val="1"/>
      </rPr>
      <t>ws59@libero.it</t>
    </r>
  </si>
  <si>
    <r>
      <t xml:space="preserve">VISTI  </t>
    </r>
    <r>
      <rPr>
        <i/>
        <sz val="11"/>
        <color rgb="FF000000"/>
        <rFont val="Times New Roman"/>
        <family val="1"/>
      </rPr>
      <t>i punteggi attribuiti nella graduatoria provinciale pubblicata dall'UST di Milnao ai sensi della O.M. 50/2020;</t>
    </r>
  </si>
  <si>
    <t>CONSIDERATO che questa scuola ha l’obbligo di effettuare la VALIDAZIONE della domanda, dei viri profili in essa indicate, in quanto ha stipulato con il candidato la prima nomina nel triennio 2021/ 22 - 2023/24, così come previsto dalla O.M. n. 50 del 3/03/2021;</t>
  </si>
  <si>
    <t>Il Dirigente Scolastico</t>
  </si>
  <si>
    <t>Compilare solo i campi in GIALLO !!</t>
  </si>
  <si>
    <t>Compilare solo i campi in giallo</t>
  </si>
  <si>
    <r>
      <rPr>
        <b/>
        <sz val="14"/>
        <color rgb="FFFF0000"/>
        <rFont val="Times New Roman"/>
        <family val="1"/>
      </rPr>
      <t>ENTE</t>
    </r>
    <r>
      <rPr>
        <b/>
        <sz val="14"/>
        <color rgb="FF000000"/>
        <rFont val="Times New Roman"/>
        <family val="1"/>
      </rPr>
      <t xml:space="preserve"> = Enti Locali, Comune,  Provincia, Patronati Scolastici ecc.</t>
    </r>
  </si>
  <si>
    <t>logo e carta intestata scuola</t>
  </si>
  <si>
    <r>
      <rPr>
        <b/>
        <sz val="16"/>
        <color rgb="FFFF0000"/>
        <rFont val="Times New Roman"/>
        <family val="1"/>
      </rPr>
      <t xml:space="preserve">CS </t>
    </r>
    <r>
      <rPr>
        <b/>
        <sz val="16"/>
        <color rgb="FF000000"/>
        <rFont val="Times New Roman"/>
        <family val="1"/>
      </rPr>
      <t>= Collaboratore Scolastico</t>
    </r>
  </si>
  <si>
    <r>
      <rPr>
        <b/>
        <sz val="16"/>
        <color rgb="FFFF0000"/>
        <rFont val="Times New Roman"/>
        <family val="1"/>
      </rPr>
      <t xml:space="preserve">AA </t>
    </r>
    <r>
      <rPr>
        <b/>
        <sz val="16"/>
        <color rgb="FF000000"/>
        <rFont val="Times New Roman"/>
        <family val="1"/>
      </rPr>
      <t>= Assistente Amministrativo</t>
    </r>
  </si>
  <si>
    <r>
      <rPr>
        <b/>
        <sz val="16"/>
        <color rgb="FFFF0000"/>
        <rFont val="Times New Roman"/>
        <family val="1"/>
      </rPr>
      <t xml:space="preserve">AT </t>
    </r>
    <r>
      <rPr>
        <b/>
        <sz val="16"/>
        <color rgb="FF000000"/>
        <rFont val="Times New Roman"/>
        <family val="1"/>
      </rPr>
      <t>= Aiutante Tecnico</t>
    </r>
  </si>
  <si>
    <r>
      <rPr>
        <b/>
        <sz val="16"/>
        <color rgb="FFFF0000"/>
        <rFont val="Times New Roman"/>
        <family val="1"/>
      </rPr>
      <t>ALTRO</t>
    </r>
    <r>
      <rPr>
        <b/>
        <sz val="16"/>
        <color rgb="FF000000"/>
        <rFont val="Times New Roman"/>
        <family val="1"/>
      </rPr>
      <t xml:space="preserve"> = Altro tipo di lavoro</t>
    </r>
  </si>
  <si>
    <r>
      <rPr>
        <b/>
        <sz val="16"/>
        <color rgb="FFFF0000"/>
        <rFont val="Times New Roman"/>
        <family val="1"/>
      </rPr>
      <t>SS</t>
    </r>
    <r>
      <rPr>
        <b/>
        <sz val="16"/>
        <color rgb="FF000000"/>
        <rFont val="Times New Roman"/>
        <family val="1"/>
      </rPr>
      <t xml:space="preserve"> = Scuola Statale</t>
    </r>
  </si>
  <si>
    <r>
      <rPr>
        <b/>
        <sz val="16"/>
        <color rgb="FFFF0000"/>
        <rFont val="Times New Roman"/>
        <family val="1"/>
      </rPr>
      <t>NON</t>
    </r>
    <r>
      <rPr>
        <b/>
        <sz val="16"/>
        <color rgb="FF000000"/>
        <rFont val="Times New Roman"/>
        <family val="1"/>
      </rPr>
      <t xml:space="preserve"> = Scuola NON Statale</t>
    </r>
  </si>
  <si>
    <r>
      <rPr>
        <b/>
        <sz val="16"/>
        <color rgb="FFFF0000"/>
        <rFont val="Times New Roman"/>
        <family val="1"/>
      </rPr>
      <t>ENTE</t>
    </r>
    <r>
      <rPr>
        <b/>
        <sz val="16"/>
        <color rgb="FF000000"/>
        <rFont val="Times New Roman"/>
        <family val="1"/>
      </rPr>
      <t xml:space="preserve"> = Enti Locali, Comune,  Provincia, Patronati Scolastici ecc.</t>
    </r>
  </si>
  <si>
    <t>per i profili appresso elencati per il triennio 2021/2022 – 2023/2024;</t>
  </si>
  <si>
    <t xml:space="preserve">prov. di </t>
  </si>
  <si>
    <t>Al Dirigente USR – Ufficio VII Ambito Territoriale di</t>
  </si>
  <si>
    <t>della provincia di</t>
  </si>
  <si>
    <t xml:space="preserve"> Dirigente Scolastico         </t>
  </si>
  <si>
    <t>(Dott..                              )</t>
  </si>
  <si>
    <t>21.2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</si>
</sst>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05" x14ac:knownFonts="1">
    <font>
      <sz val="10"/>
      <color rgb="FF000000"/>
      <name val="Times New Roman"/>
      <charset val="204"/>
    </font>
    <font>
      <b/>
      <sz val="10"/>
      <color rgb="FF000000"/>
      <name val="Times New Roman"/>
      <family val="1"/>
    </font>
    <font>
      <sz val="10"/>
      <color rgb="FF000000"/>
      <name val="Times New Roman"/>
      <family val="1"/>
    </font>
    <font>
      <sz val="10"/>
      <name val="Garamond"/>
      <family val="1"/>
    </font>
    <font>
      <b/>
      <sz val="12"/>
      <color rgb="FF000000"/>
      <name val="Times New Roman"/>
      <family val="1"/>
    </font>
    <font>
      <sz val="8"/>
      <name val="Times New Roman"/>
      <family val="1"/>
    </font>
    <font>
      <b/>
      <sz val="14"/>
      <color rgb="FF000000"/>
      <name val="Times New Roman"/>
      <family val="1"/>
    </font>
    <font>
      <b/>
      <sz val="10"/>
      <name val="Garamond"/>
      <family val="1"/>
    </font>
    <font>
      <b/>
      <sz val="10"/>
      <color rgb="FF000000"/>
      <name val="Garamond"/>
      <family val="2"/>
    </font>
    <font>
      <b/>
      <sz val="12"/>
      <color rgb="FF000000"/>
      <name val="Garamond"/>
      <family val="2"/>
    </font>
    <font>
      <b/>
      <sz val="18"/>
      <color rgb="FF000000"/>
      <name val="Times New Roman"/>
      <family val="1"/>
    </font>
    <font>
      <sz val="12"/>
      <color rgb="FF000000"/>
      <name val="Times New Roman"/>
      <family val="1"/>
    </font>
    <font>
      <b/>
      <sz val="16"/>
      <color rgb="FF000000"/>
      <name val="Times New Roman"/>
      <family val="1"/>
    </font>
    <font>
      <sz val="16"/>
      <color rgb="FF000000"/>
      <name val="Times New Roman"/>
      <family val="1"/>
    </font>
    <font>
      <b/>
      <sz val="16"/>
      <color theme="1"/>
      <name val="Times New Roman"/>
      <family val="1"/>
    </font>
    <font>
      <sz val="18"/>
      <name val="Arial"/>
      <family val="2"/>
    </font>
    <font>
      <b/>
      <sz val="14"/>
      <name val="Times New Roman"/>
      <family val="1"/>
    </font>
    <font>
      <sz val="14"/>
      <color rgb="FF000000"/>
      <name val="Times New Roman"/>
      <family val="1"/>
    </font>
    <font>
      <sz val="12"/>
      <name val="Times New Roman"/>
      <family val="1"/>
    </font>
    <font>
      <sz val="10"/>
      <name val="Times New Roman"/>
      <family val="1"/>
    </font>
    <font>
      <b/>
      <sz val="14"/>
      <color theme="1"/>
      <name val="Times New Roman"/>
      <family val="1"/>
    </font>
    <font>
      <b/>
      <sz val="24"/>
      <color rgb="FF000000"/>
      <name val="Times New Roman"/>
      <family val="1"/>
    </font>
    <font>
      <b/>
      <sz val="24"/>
      <color theme="1"/>
      <name val="Times New Roman"/>
      <family val="1"/>
    </font>
    <font>
      <b/>
      <sz val="16"/>
      <color rgb="FF000000"/>
      <name val="Garamond"/>
      <family val="2"/>
    </font>
    <font>
      <b/>
      <sz val="14"/>
      <color rgb="FFFF0000"/>
      <name val="Times New Roman"/>
      <family val="1"/>
    </font>
    <font>
      <b/>
      <sz val="12"/>
      <color rgb="FFFF0000"/>
      <name val="Times New Roman"/>
      <family val="1"/>
    </font>
    <font>
      <b/>
      <sz val="20"/>
      <color rgb="FFFF0000"/>
      <name val="Times New Roman"/>
      <family val="1"/>
    </font>
    <font>
      <sz val="18"/>
      <color rgb="FF000000"/>
      <name val="Times New Roman"/>
      <family val="1"/>
    </font>
    <font>
      <sz val="12"/>
      <name val="Garamond"/>
      <family val="1"/>
    </font>
    <font>
      <b/>
      <sz val="12"/>
      <name val="Garamond"/>
      <family val="1"/>
    </font>
    <font>
      <b/>
      <sz val="14"/>
      <color rgb="FF000000"/>
      <name val="Garamond"/>
      <family val="2"/>
    </font>
    <font>
      <b/>
      <sz val="16"/>
      <name val="Times New Roman"/>
      <family val="1"/>
    </font>
    <font>
      <sz val="26"/>
      <color rgb="FF000000"/>
      <name val="Times New Roman"/>
      <family val="1"/>
    </font>
    <font>
      <b/>
      <sz val="24"/>
      <color theme="0"/>
      <name val="Garamond"/>
      <family val="1"/>
    </font>
    <font>
      <b/>
      <sz val="36"/>
      <color theme="3"/>
      <name val="Times New Roman"/>
      <family val="1"/>
    </font>
    <font>
      <b/>
      <sz val="18"/>
      <color theme="3"/>
      <name val="Times New Roman"/>
      <family val="1"/>
    </font>
    <font>
      <b/>
      <i/>
      <sz val="16"/>
      <name val="Garamond"/>
      <family val="1"/>
    </font>
    <font>
      <b/>
      <i/>
      <sz val="18"/>
      <name val="Garamond"/>
      <family val="1"/>
    </font>
    <font>
      <b/>
      <sz val="18"/>
      <color rgb="FFFF0000"/>
      <name val="Times New Roman"/>
      <family val="1"/>
    </font>
    <font>
      <b/>
      <sz val="22"/>
      <color theme="0"/>
      <name val="Garamond"/>
      <family val="1"/>
    </font>
    <font>
      <b/>
      <sz val="12"/>
      <color theme="1"/>
      <name val="Times New Roman"/>
      <family val="1"/>
    </font>
    <font>
      <b/>
      <sz val="12"/>
      <color theme="3"/>
      <name val="Garamond"/>
      <family val="1"/>
    </font>
    <font>
      <b/>
      <sz val="14"/>
      <color rgb="FF000000"/>
      <name val="Garamond"/>
      <family val="1"/>
    </font>
    <font>
      <b/>
      <i/>
      <sz val="22"/>
      <color theme="1"/>
      <name val="Times New Roman"/>
      <family val="1"/>
    </font>
    <font>
      <b/>
      <i/>
      <sz val="10"/>
      <color rgb="FF000000"/>
      <name val="Times New Roman"/>
      <family val="1"/>
    </font>
    <font>
      <b/>
      <i/>
      <sz val="18"/>
      <color theme="1"/>
      <name val="Times New Roman"/>
      <family val="1"/>
    </font>
    <font>
      <b/>
      <sz val="10"/>
      <color rgb="FFFF0000"/>
      <name val="Times New Roman"/>
      <family val="1"/>
    </font>
    <font>
      <b/>
      <sz val="11"/>
      <color rgb="FF000000"/>
      <name val="Garamond"/>
      <family val="2"/>
    </font>
    <font>
      <b/>
      <sz val="16"/>
      <color rgb="FFFF0000"/>
      <name val="Times New Roman"/>
      <family val="1"/>
    </font>
    <font>
      <b/>
      <sz val="20"/>
      <color rgb="FF000000"/>
      <name val="Times New Roman"/>
      <family val="1"/>
    </font>
    <font>
      <b/>
      <sz val="22"/>
      <color rgb="FF000000"/>
      <name val="Times New Roman"/>
      <family val="1"/>
    </font>
    <font>
      <b/>
      <sz val="22"/>
      <color theme="1"/>
      <name val="Garamond"/>
      <family val="1"/>
    </font>
    <font>
      <b/>
      <i/>
      <sz val="24"/>
      <name val="Garamond"/>
      <family val="1"/>
    </font>
    <font>
      <b/>
      <i/>
      <sz val="20"/>
      <color theme="1"/>
      <name val="Times New Roman"/>
      <family val="1"/>
    </font>
    <font>
      <b/>
      <sz val="18"/>
      <name val="Times New Roman"/>
      <family val="1"/>
    </font>
    <font>
      <b/>
      <sz val="10"/>
      <color theme="1"/>
      <name val="Times New Roman"/>
      <family val="1"/>
    </font>
    <font>
      <sz val="22"/>
      <color rgb="FF000000"/>
      <name val="Times New Roman"/>
      <family val="1"/>
    </font>
    <font>
      <sz val="12"/>
      <color theme="1"/>
      <name val="Times New Roman"/>
      <family val="1"/>
    </font>
    <font>
      <b/>
      <sz val="22"/>
      <color rgb="FFFF0000"/>
      <name val="Times New Roman"/>
      <family val="1"/>
    </font>
    <font>
      <b/>
      <sz val="24"/>
      <color rgb="FFFF0000"/>
      <name val="Times New Roman"/>
      <family val="1"/>
    </font>
    <font>
      <b/>
      <sz val="26"/>
      <name val="Times New Roman"/>
      <family val="1"/>
    </font>
    <font>
      <sz val="9"/>
      <color rgb="FF000000"/>
      <name val="Times New Roman"/>
      <family val="1"/>
    </font>
    <font>
      <b/>
      <sz val="9"/>
      <color rgb="FF000000"/>
      <name val="Times New Roman"/>
      <family val="1"/>
    </font>
    <font>
      <u/>
      <sz val="10"/>
      <color theme="10"/>
      <name val="Times New Roman"/>
      <family val="1"/>
    </font>
    <font>
      <b/>
      <sz val="11"/>
      <color rgb="FFFF0000"/>
      <name val="Times New Roman"/>
      <family val="1"/>
    </font>
    <font>
      <i/>
      <sz val="18"/>
      <color rgb="FF000000"/>
      <name val="Times New Roman"/>
      <family val="1"/>
    </font>
    <font>
      <b/>
      <u/>
      <sz val="18"/>
      <color rgb="FF000000"/>
      <name val="Times New Roman"/>
      <family val="1"/>
    </font>
    <font>
      <u/>
      <sz val="18"/>
      <color rgb="FF000000"/>
      <name val="Times New Roman"/>
      <family val="1"/>
    </font>
    <font>
      <b/>
      <sz val="20"/>
      <color theme="10"/>
      <name val="Times New Roman"/>
      <family val="1"/>
    </font>
    <font>
      <sz val="20"/>
      <color theme="1"/>
      <name val="Times New Roman"/>
      <family val="1"/>
    </font>
    <font>
      <i/>
      <sz val="20"/>
      <color theme="1"/>
      <name val="Times New Roman"/>
      <family val="1"/>
    </font>
    <font>
      <b/>
      <i/>
      <sz val="20"/>
      <color theme="10"/>
      <name val="Times New Roman"/>
      <family val="1"/>
    </font>
    <font>
      <b/>
      <i/>
      <sz val="18"/>
      <color rgb="FF000000"/>
      <name val="Times New Roman"/>
      <family val="1"/>
    </font>
    <font>
      <b/>
      <sz val="22"/>
      <color theme="1"/>
      <name val="Times New Roman"/>
      <family val="1"/>
    </font>
    <font>
      <b/>
      <sz val="26"/>
      <color theme="1"/>
      <name val="Times New Roman"/>
      <family val="1"/>
    </font>
    <font>
      <b/>
      <sz val="28"/>
      <color rgb="FF000000"/>
      <name val="Times New Roman"/>
      <family val="1"/>
    </font>
    <font>
      <sz val="24"/>
      <color rgb="FFFF0000"/>
      <name val="Times New Roman"/>
      <family val="1"/>
    </font>
    <font>
      <sz val="9"/>
      <name val="Garamond"/>
      <family val="1"/>
    </font>
    <font>
      <b/>
      <sz val="9"/>
      <name val="Garamond"/>
      <family val="1"/>
    </font>
    <font>
      <b/>
      <sz val="11"/>
      <color rgb="FF000000"/>
      <name val="Times New Roman"/>
      <family val="1"/>
    </font>
    <font>
      <b/>
      <i/>
      <sz val="20"/>
      <name val="Garamond"/>
      <family val="1"/>
    </font>
    <font>
      <b/>
      <i/>
      <sz val="14"/>
      <color theme="1"/>
      <name val="Times New Roman"/>
      <family val="1"/>
    </font>
    <font>
      <b/>
      <sz val="20"/>
      <color theme="1"/>
      <name val="Times New Roman"/>
      <family val="1"/>
    </font>
    <font>
      <b/>
      <i/>
      <sz val="14"/>
      <color rgb="FF000000"/>
      <name val="Times New Roman"/>
      <family val="1"/>
    </font>
    <font>
      <i/>
      <sz val="11"/>
      <color rgb="FF000000"/>
      <name val="Times New Roman"/>
      <family val="1"/>
    </font>
    <font>
      <sz val="9"/>
      <color indexed="81"/>
      <name val="Tahoma"/>
      <family val="2"/>
    </font>
    <font>
      <b/>
      <sz val="10"/>
      <color indexed="81"/>
      <name val="Tahoma"/>
      <family val="2"/>
    </font>
    <font>
      <b/>
      <sz val="11"/>
      <color indexed="81"/>
      <name val="Tahoma"/>
      <family val="2"/>
    </font>
    <font>
      <b/>
      <sz val="12"/>
      <color indexed="81"/>
      <name val="Tahoma"/>
      <family val="2"/>
    </font>
    <font>
      <b/>
      <i/>
      <sz val="14"/>
      <color theme="0"/>
      <name val="Times New Roman"/>
      <family val="1"/>
    </font>
    <font>
      <i/>
      <sz val="10"/>
      <color rgb="FF000000"/>
      <name val="Times New Roman"/>
      <family val="1"/>
    </font>
    <font>
      <b/>
      <i/>
      <sz val="12"/>
      <color rgb="FF000000"/>
      <name val="Times New Roman"/>
      <family val="1"/>
    </font>
    <font>
      <b/>
      <i/>
      <sz val="11"/>
      <color rgb="FF000000"/>
      <name val="Times New Roman"/>
      <family val="1"/>
    </font>
    <font>
      <i/>
      <sz val="12"/>
      <color rgb="FF000000"/>
      <name val="Times New Roman"/>
      <family val="1"/>
    </font>
    <font>
      <b/>
      <i/>
      <sz val="12"/>
      <name val="Times New Roman"/>
      <family val="1"/>
    </font>
    <font>
      <sz val="11"/>
      <color rgb="FF000000"/>
      <name val="Times New Roman"/>
      <family val="1"/>
    </font>
    <font>
      <b/>
      <sz val="10"/>
      <color theme="0"/>
      <name val="Times New Roman"/>
      <family val="1"/>
    </font>
    <font>
      <b/>
      <sz val="22"/>
      <color rgb="FFFFFF00"/>
      <name val="Garamond"/>
      <family val="1"/>
    </font>
    <font>
      <b/>
      <sz val="18"/>
      <color theme="3" tint="-0.249977111117893"/>
      <name val="Garamond"/>
      <family val="1"/>
    </font>
    <font>
      <b/>
      <sz val="18"/>
      <color theme="1"/>
      <name val="Times New Roman"/>
      <family val="1"/>
    </font>
    <font>
      <b/>
      <i/>
      <sz val="16"/>
      <color rgb="FF000000"/>
      <name val="Times New Roman"/>
      <family val="1"/>
    </font>
    <font>
      <b/>
      <i/>
      <sz val="16"/>
      <color rgb="FFFFFF00"/>
      <name val="Garamond"/>
      <family val="1"/>
    </font>
    <font>
      <sz val="36"/>
      <color rgb="FF000000"/>
      <name val="Times New Roman"/>
      <family val="1"/>
    </font>
    <font>
      <b/>
      <sz val="26"/>
      <color rgb="FFFF0000"/>
      <name val="Times New Roman"/>
      <family val="1"/>
    </font>
    <font>
      <b/>
      <i/>
      <sz val="16"/>
      <color theme="3" tint="-0.249977111117893"/>
      <name val="Times New Roman"/>
      <family val="1"/>
    </font>
  </fonts>
  <fills count="30">
    <fill>
      <patternFill patternType="none"/>
    </fill>
    <fill>
      <patternFill patternType="gray125"/>
    </fill>
    <fill>
      <patternFill patternType="solid">
        <fgColor rgb="FF92D050"/>
        <bgColor indexed="64"/>
      </patternFill>
    </fill>
    <fill>
      <patternFill patternType="solid">
        <fgColor theme="4" tint="0.79998168889431442"/>
        <bgColor indexed="64"/>
      </patternFill>
    </fill>
    <fill>
      <patternFill patternType="solid">
        <fgColor rgb="FFFFFF00"/>
        <bgColor indexed="64"/>
      </patternFill>
    </fill>
    <fill>
      <patternFill patternType="solid">
        <fgColor theme="6" tint="0.39997558519241921"/>
        <bgColor indexed="64"/>
      </patternFill>
    </fill>
    <fill>
      <patternFill patternType="solid">
        <fgColor rgb="FFFFC000"/>
        <bgColor indexed="64"/>
      </patternFill>
    </fill>
    <fill>
      <patternFill patternType="solid">
        <fgColor rgb="FF00B0F0"/>
        <bgColor indexed="64"/>
      </patternFill>
    </fill>
    <fill>
      <patternFill patternType="solid">
        <fgColor rgb="FFCCFF33"/>
        <bgColor indexed="64"/>
      </patternFill>
    </fill>
    <fill>
      <patternFill patternType="solid">
        <fgColor rgb="FFFFCCCC"/>
        <bgColor indexed="64"/>
      </patternFill>
    </fill>
    <fill>
      <patternFill patternType="solid">
        <fgColor rgb="FFEAEAEA"/>
        <bgColor indexed="64"/>
      </patternFill>
    </fill>
    <fill>
      <patternFill patternType="solid">
        <fgColor indexed="65"/>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9" tint="0.79998168889431442"/>
        <bgColor indexed="64"/>
      </patternFill>
    </fill>
    <fill>
      <gradientFill degree="90">
        <stop position="0">
          <color rgb="FF00B050"/>
        </stop>
        <stop position="0.5">
          <color theme="6" tint="0.40000610370189521"/>
        </stop>
        <stop position="1">
          <color rgb="FF00B050"/>
        </stop>
      </gradientFill>
    </fill>
    <fill>
      <gradientFill degree="90">
        <stop position="0">
          <color theme="4"/>
        </stop>
        <stop position="0.5">
          <color theme="8" tint="0.59999389629810485"/>
        </stop>
        <stop position="1">
          <color theme="4"/>
        </stop>
      </gradientFill>
    </fill>
    <fill>
      <gradientFill degree="90">
        <stop position="0">
          <color theme="9"/>
        </stop>
        <stop position="0.5">
          <color rgb="FFFFFF99"/>
        </stop>
        <stop position="1">
          <color theme="9"/>
        </stop>
      </gradientFill>
    </fill>
    <fill>
      <patternFill patternType="solid">
        <fgColor rgb="FFFFFF99"/>
        <bgColor indexed="64"/>
      </patternFill>
    </fill>
    <fill>
      <patternFill patternType="solid">
        <fgColor rgb="FFB7DEE8"/>
        <bgColor indexed="64"/>
      </patternFill>
    </fill>
    <fill>
      <gradientFill degree="90">
        <stop position="0">
          <color rgb="FFCCFF33"/>
        </stop>
        <stop position="1">
          <color rgb="FFFFFF99"/>
        </stop>
      </gradientFill>
    </fill>
    <fill>
      <patternFill patternType="solid">
        <fgColor theme="3" tint="0.59999389629810485"/>
        <bgColor indexed="64"/>
      </patternFill>
    </fill>
    <fill>
      <gradientFill degree="90">
        <stop position="0">
          <color rgb="FF92D050"/>
        </stop>
        <stop position="0.5">
          <color rgb="FFFFFF99"/>
        </stop>
        <stop position="1">
          <color rgb="FF92D050"/>
        </stop>
      </gradientFill>
    </fill>
    <fill>
      <patternFill patternType="solid">
        <fgColor rgb="FFCCFF33"/>
        <bgColor auto="1"/>
      </patternFill>
    </fill>
    <fill>
      <patternFill patternType="solid">
        <fgColor rgb="FFFFCCFF"/>
        <bgColor indexed="64"/>
      </patternFill>
    </fill>
    <fill>
      <patternFill patternType="solid">
        <fgColor rgb="FF57D3FF"/>
        <bgColor indexed="64"/>
      </patternFill>
    </fill>
    <fill>
      <patternFill patternType="solid">
        <fgColor rgb="FFFF0000"/>
        <bgColor indexed="64"/>
      </patternFill>
    </fill>
    <fill>
      <patternFill patternType="solid">
        <fgColor rgb="FFFFFFCC"/>
        <bgColor indexed="64"/>
      </patternFill>
    </fill>
    <fill>
      <patternFill patternType="solid">
        <fgColor theme="4" tint="0.39997558519241921"/>
        <bgColor indexed="64"/>
      </patternFill>
    </fill>
    <fill>
      <patternFill patternType="solid">
        <fgColor theme="7" tint="0.59999389629810485"/>
        <bgColor indexed="64"/>
      </patternFill>
    </fill>
  </fills>
  <borders count="166">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rgb="FF000000"/>
      </left>
      <right/>
      <top/>
      <bottom style="thin">
        <color rgb="FF000000"/>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right style="medium">
        <color indexed="64"/>
      </right>
      <top/>
      <bottom/>
      <diagonal/>
    </border>
    <border>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thin">
        <color indexed="64"/>
      </left>
      <right/>
      <top style="thin">
        <color indexed="64"/>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ck">
        <color indexed="64"/>
      </right>
      <top style="thick">
        <color indexed="64"/>
      </top>
      <bottom style="medium">
        <color indexed="64"/>
      </bottom>
      <diagonal/>
    </border>
    <border>
      <left/>
      <right style="thick">
        <color indexed="64"/>
      </right>
      <top style="medium">
        <color indexed="64"/>
      </top>
      <bottom style="medium">
        <color indexed="64"/>
      </bottom>
      <diagonal/>
    </border>
    <border>
      <left style="thick">
        <color indexed="64"/>
      </left>
      <right/>
      <top/>
      <bottom style="medium">
        <color indexed="64"/>
      </bottom>
      <diagonal/>
    </border>
    <border>
      <left/>
      <right style="thin">
        <color indexed="64"/>
      </right>
      <top style="thin">
        <color indexed="64"/>
      </top>
      <bottom style="thick">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style="thick">
        <color indexed="64"/>
      </bottom>
      <diagonal/>
    </border>
    <border>
      <left style="thick">
        <color indexed="64"/>
      </left>
      <right style="thin">
        <color indexed="64"/>
      </right>
      <top style="medium">
        <color indexed="64"/>
      </top>
      <bottom style="thin">
        <color indexed="64"/>
      </bottom>
      <diagonal/>
    </border>
    <border>
      <left style="thin">
        <color indexed="64"/>
      </left>
      <right style="thick">
        <color indexed="64"/>
      </right>
      <top style="medium">
        <color indexed="64"/>
      </top>
      <bottom style="thin">
        <color indexed="64"/>
      </bottom>
      <diagonal/>
    </border>
    <border>
      <left style="thin">
        <color indexed="64"/>
      </left>
      <right style="thick">
        <color indexed="64"/>
      </right>
      <top style="thin">
        <color indexed="64"/>
      </top>
      <bottom style="thick">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thick">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style="thin">
        <color indexed="64"/>
      </bottom>
      <diagonal/>
    </border>
    <border>
      <left/>
      <right style="thin">
        <color indexed="64"/>
      </right>
      <top style="medium">
        <color indexed="64"/>
      </top>
      <bottom/>
      <diagonal/>
    </border>
    <border>
      <left style="medium">
        <color indexed="64"/>
      </left>
      <right/>
      <top/>
      <bottom style="thick">
        <color indexed="64"/>
      </bottom>
      <diagonal/>
    </border>
    <border>
      <left/>
      <right style="thick">
        <color indexed="64"/>
      </right>
      <top style="thick">
        <color indexed="64"/>
      </top>
      <bottom style="thick">
        <color indexed="64"/>
      </bottom>
      <diagonal/>
    </border>
    <border>
      <left style="medium">
        <color indexed="64"/>
      </left>
      <right style="thin">
        <color indexed="64"/>
      </right>
      <top style="thin">
        <color indexed="64"/>
      </top>
      <bottom/>
      <diagonal/>
    </border>
    <border>
      <left/>
      <right/>
      <top style="thick">
        <color indexed="64"/>
      </top>
      <bottom style="thick">
        <color indexed="64"/>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style="double">
        <color indexed="64"/>
      </top>
      <bottom/>
      <diagonal/>
    </border>
    <border>
      <left style="double">
        <color indexed="64"/>
      </left>
      <right style="medium">
        <color indexed="64"/>
      </right>
      <top style="double">
        <color indexed="64"/>
      </top>
      <bottom style="double">
        <color indexed="64"/>
      </bottom>
      <diagonal/>
    </border>
    <border>
      <left style="thick">
        <color indexed="64"/>
      </left>
      <right style="thin">
        <color rgb="FF000000"/>
      </right>
      <top style="thick">
        <color indexed="64"/>
      </top>
      <bottom style="thin">
        <color rgb="FF000000"/>
      </bottom>
      <diagonal/>
    </border>
    <border>
      <left style="thin">
        <color rgb="FF000000"/>
      </left>
      <right/>
      <top style="thick">
        <color indexed="64"/>
      </top>
      <bottom style="thin">
        <color rgb="FF000000"/>
      </bottom>
      <diagonal/>
    </border>
    <border>
      <left style="medium">
        <color indexed="64"/>
      </left>
      <right/>
      <top style="thick">
        <color indexed="64"/>
      </top>
      <bottom style="medium">
        <color indexed="64"/>
      </bottom>
      <diagonal/>
    </border>
    <border>
      <left style="medium">
        <color indexed="64"/>
      </left>
      <right/>
      <top style="thick">
        <color indexed="64"/>
      </top>
      <bottom/>
      <diagonal/>
    </border>
    <border>
      <left style="double">
        <color indexed="64"/>
      </left>
      <right style="medium">
        <color indexed="64"/>
      </right>
      <top style="thick">
        <color indexed="64"/>
      </top>
      <bottom style="double">
        <color indexed="64"/>
      </bottom>
      <diagonal/>
    </border>
    <border>
      <left style="thick">
        <color indexed="64"/>
      </left>
      <right style="thin">
        <color rgb="FF000000"/>
      </right>
      <top style="thin">
        <color rgb="FF000000"/>
      </top>
      <bottom style="thin">
        <color rgb="FF000000"/>
      </bottom>
      <diagonal/>
    </border>
    <border>
      <left/>
      <right style="thick">
        <color indexed="64"/>
      </right>
      <top style="medium">
        <color indexed="64"/>
      </top>
      <bottom/>
      <diagonal/>
    </border>
    <border>
      <left style="thick">
        <color indexed="64"/>
      </left>
      <right style="thin">
        <color rgb="FF000000"/>
      </right>
      <top style="thin">
        <color rgb="FF000000"/>
      </top>
      <bottom style="thick">
        <color indexed="64"/>
      </bottom>
      <diagonal/>
    </border>
    <border>
      <left style="thin">
        <color rgb="FF000000"/>
      </left>
      <right/>
      <top style="thin">
        <color rgb="FF000000"/>
      </top>
      <bottom style="thick">
        <color indexed="64"/>
      </bottom>
      <diagonal/>
    </border>
    <border>
      <left style="medium">
        <color indexed="64"/>
      </left>
      <right/>
      <top style="medium">
        <color indexed="64"/>
      </top>
      <bottom style="thick">
        <color indexed="64"/>
      </bottom>
      <diagonal/>
    </border>
    <border>
      <left style="double">
        <color indexed="64"/>
      </left>
      <right style="medium">
        <color indexed="64"/>
      </right>
      <top style="double">
        <color indexed="64"/>
      </top>
      <bottom/>
      <diagonal/>
    </border>
    <border>
      <left style="thin">
        <color rgb="FF000000"/>
      </left>
      <right style="medium">
        <color indexed="64"/>
      </right>
      <top style="thin">
        <color rgb="FF000000"/>
      </top>
      <bottom/>
      <diagonal/>
    </border>
    <border>
      <left style="double">
        <color indexed="64"/>
      </left>
      <right/>
      <top/>
      <bottom style="double">
        <color indexed="64"/>
      </bottom>
      <diagonal/>
    </border>
    <border>
      <left/>
      <right style="medium">
        <color indexed="64"/>
      </right>
      <top style="thick">
        <color indexed="64"/>
      </top>
      <bottom/>
      <diagonal/>
    </border>
    <border>
      <left style="medium">
        <color indexed="64"/>
      </left>
      <right style="medium">
        <color indexed="64"/>
      </right>
      <top style="thick">
        <color indexed="64"/>
      </top>
      <bottom/>
      <diagonal/>
    </border>
    <border>
      <left style="thick">
        <color indexed="64"/>
      </left>
      <right style="medium">
        <color indexed="64"/>
      </right>
      <top/>
      <bottom/>
      <diagonal/>
    </border>
    <border>
      <left style="medium">
        <color indexed="64"/>
      </left>
      <right/>
      <top style="thick">
        <color rgb="FF000000"/>
      </top>
      <bottom/>
      <diagonal/>
    </border>
    <border>
      <left/>
      <right style="thick">
        <color rgb="FF000000"/>
      </right>
      <top style="medium">
        <color indexed="64"/>
      </top>
      <bottom style="medium">
        <color indexed="64"/>
      </bottom>
      <diagonal/>
    </border>
    <border>
      <left/>
      <right style="thick">
        <color rgb="FF000000"/>
      </right>
      <top style="medium">
        <color indexed="64"/>
      </top>
      <bottom/>
      <diagonal/>
    </border>
    <border>
      <left style="thin">
        <color rgb="FF000000"/>
      </left>
      <right/>
      <top style="thin">
        <color rgb="FF000000"/>
      </top>
      <bottom style="thick">
        <color rgb="FF000000"/>
      </bottom>
      <diagonal/>
    </border>
    <border>
      <left style="medium">
        <color indexed="64"/>
      </left>
      <right/>
      <top style="medium">
        <color indexed="64"/>
      </top>
      <bottom style="thick">
        <color rgb="FF000000"/>
      </bottom>
      <diagonal/>
    </border>
    <border>
      <left style="medium">
        <color indexed="64"/>
      </left>
      <right/>
      <top/>
      <bottom style="thick">
        <color rgb="FF000000"/>
      </bottom>
      <diagonal/>
    </border>
    <border>
      <left style="thin">
        <color indexed="64"/>
      </left>
      <right style="thin">
        <color indexed="64"/>
      </right>
      <top style="thin">
        <color indexed="64"/>
      </top>
      <bottom/>
      <diagonal/>
    </border>
    <border>
      <left style="thick">
        <color indexed="64"/>
      </left>
      <right/>
      <top/>
      <bottom style="thick">
        <color indexed="64"/>
      </bottom>
      <diagonal/>
    </border>
    <border>
      <left/>
      <right/>
      <top style="thick">
        <color indexed="64"/>
      </top>
      <bottom/>
      <diagonal/>
    </border>
    <border>
      <left style="thin">
        <color indexed="64"/>
      </left>
      <right style="thin">
        <color indexed="64"/>
      </right>
      <top style="thick">
        <color indexed="64"/>
      </top>
      <bottom/>
      <diagonal/>
    </border>
    <border>
      <left style="thick">
        <color indexed="64"/>
      </left>
      <right/>
      <top/>
      <bottom/>
      <diagonal/>
    </border>
    <border>
      <left style="thick">
        <color indexed="64"/>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ck">
        <color indexed="64"/>
      </bottom>
      <diagonal/>
    </border>
    <border>
      <left style="thin">
        <color indexed="64"/>
      </left>
      <right style="thick">
        <color indexed="64"/>
      </right>
      <top/>
      <bottom style="thick">
        <color indexed="64"/>
      </bottom>
      <diagonal/>
    </border>
    <border>
      <left style="thick">
        <color indexed="64"/>
      </left>
      <right style="thin">
        <color indexed="64"/>
      </right>
      <top style="medium">
        <color indexed="64"/>
      </top>
      <bottom style="thick">
        <color indexed="64"/>
      </bottom>
      <diagonal/>
    </border>
    <border>
      <left style="thin">
        <color indexed="64"/>
      </left>
      <right style="thin">
        <color indexed="64"/>
      </right>
      <top style="medium">
        <color indexed="64"/>
      </top>
      <bottom style="thick">
        <color indexed="64"/>
      </bottom>
      <diagonal/>
    </border>
    <border>
      <left style="thin">
        <color indexed="64"/>
      </left>
      <right style="thick">
        <color indexed="64"/>
      </right>
      <top style="medium">
        <color indexed="64"/>
      </top>
      <bottom style="thick">
        <color indexed="64"/>
      </bottom>
      <diagonal/>
    </border>
    <border>
      <left/>
      <right style="thin">
        <color indexed="64"/>
      </right>
      <top style="medium">
        <color indexed="64"/>
      </top>
      <bottom style="thick">
        <color indexed="64"/>
      </bottom>
      <diagonal/>
    </border>
    <border>
      <left style="thin">
        <color indexed="64"/>
      </left>
      <right style="thick">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ck">
        <color indexed="64"/>
      </right>
      <top style="thin">
        <color indexed="64"/>
      </top>
      <bottom style="medium">
        <color indexed="64"/>
      </bottom>
      <diagonal/>
    </border>
    <border>
      <left style="thin">
        <color indexed="64"/>
      </left>
      <right style="thin">
        <color indexed="64"/>
      </right>
      <top style="medium">
        <color indexed="64"/>
      </top>
      <bottom/>
      <diagonal/>
    </border>
    <border>
      <left style="thick">
        <color indexed="64"/>
      </left>
      <right style="thick">
        <color indexed="64"/>
      </right>
      <top style="thick">
        <color indexed="64"/>
      </top>
      <bottom/>
      <diagonal/>
    </border>
    <border>
      <left style="thick">
        <color indexed="64"/>
      </left>
      <right/>
      <top style="thin">
        <color indexed="64"/>
      </top>
      <bottom/>
      <diagonal/>
    </border>
    <border>
      <left style="thick">
        <color auto="1"/>
      </left>
      <right/>
      <top style="thick">
        <color auto="1"/>
      </top>
      <bottom/>
      <diagonal/>
    </border>
    <border>
      <left style="medium">
        <color indexed="64"/>
      </left>
      <right style="thick">
        <color indexed="64"/>
      </right>
      <top style="thick">
        <color indexed="64"/>
      </top>
      <bottom style="medium">
        <color indexed="64"/>
      </bottom>
      <diagonal/>
    </border>
    <border>
      <left style="medium">
        <color indexed="64"/>
      </left>
      <right style="thick">
        <color indexed="64"/>
      </right>
      <top style="thick">
        <color indexed="64"/>
      </top>
      <bottom/>
      <diagonal/>
    </border>
    <border>
      <left/>
      <right style="thick">
        <color indexed="64"/>
      </right>
      <top style="thick">
        <color indexed="64"/>
      </top>
      <bottom/>
      <diagonal/>
    </border>
    <border>
      <left/>
      <right style="thick">
        <color indexed="64"/>
      </right>
      <top/>
      <bottom/>
      <diagonal/>
    </border>
    <border>
      <left/>
      <right/>
      <top/>
      <bottom style="thick">
        <color indexed="64"/>
      </bottom>
      <diagonal/>
    </border>
    <border>
      <left/>
      <right style="thick">
        <color indexed="64"/>
      </right>
      <top/>
      <bottom style="thick">
        <color indexed="64"/>
      </bottom>
      <diagonal/>
    </border>
    <border>
      <left style="medium">
        <color indexed="64"/>
      </left>
      <right style="thick">
        <color indexed="64"/>
      </right>
      <top/>
      <bottom/>
      <diagonal/>
    </border>
    <border>
      <left style="thick">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thick">
        <color indexed="64"/>
      </bottom>
      <diagonal/>
    </border>
    <border>
      <left style="medium">
        <color indexed="64"/>
      </left>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ck">
        <color indexed="64"/>
      </left>
      <right/>
      <top style="medium">
        <color indexed="64"/>
      </top>
      <bottom style="thin">
        <color indexed="64"/>
      </bottom>
      <diagonal/>
    </border>
    <border>
      <left style="thick">
        <color auto="1"/>
      </left>
      <right style="medium">
        <color indexed="64"/>
      </right>
      <top style="thick">
        <color auto="1"/>
      </top>
      <bottom/>
      <diagonal/>
    </border>
    <border>
      <left style="thick">
        <color auto="1"/>
      </left>
      <right style="medium">
        <color indexed="64"/>
      </right>
      <top style="medium">
        <color indexed="64"/>
      </top>
      <bottom style="medium">
        <color indexed="64"/>
      </bottom>
      <diagonal/>
    </border>
    <border>
      <left style="medium">
        <color indexed="64"/>
      </left>
      <right style="thick">
        <color auto="1"/>
      </right>
      <top style="medium">
        <color indexed="64"/>
      </top>
      <bottom style="medium">
        <color indexed="64"/>
      </bottom>
      <diagonal/>
    </border>
    <border>
      <left style="medium">
        <color indexed="64"/>
      </left>
      <right style="thick">
        <color auto="1"/>
      </right>
      <top/>
      <bottom style="medium">
        <color indexed="64"/>
      </bottom>
      <diagonal/>
    </border>
    <border>
      <left style="thick">
        <color rgb="FF000000"/>
      </left>
      <right style="thick">
        <color auto="1"/>
      </right>
      <top/>
      <bottom/>
      <diagonal/>
    </border>
    <border>
      <left style="thick">
        <color auto="1"/>
      </left>
      <right style="thin">
        <color rgb="FF000000"/>
      </right>
      <top style="thin">
        <color rgb="FF000000"/>
      </top>
      <bottom style="thick">
        <color rgb="FF000000"/>
      </bottom>
      <diagonal/>
    </border>
    <border>
      <left style="thick">
        <color auto="1"/>
      </left>
      <right style="thin">
        <color indexed="64"/>
      </right>
      <top style="thin">
        <color indexed="64"/>
      </top>
      <bottom style="thin">
        <color indexed="64"/>
      </bottom>
      <diagonal/>
    </border>
    <border>
      <left style="thick">
        <color auto="1"/>
      </left>
      <right/>
      <top style="thin">
        <color rgb="FF000000"/>
      </top>
      <bottom/>
      <diagonal/>
    </border>
    <border>
      <left style="thick">
        <color auto="1"/>
      </left>
      <right/>
      <top style="medium">
        <color indexed="64"/>
      </top>
      <bottom style="thick">
        <color auto="1"/>
      </bottom>
      <diagonal/>
    </border>
    <border>
      <left style="medium">
        <color indexed="64"/>
      </left>
      <right style="medium">
        <color indexed="64"/>
      </right>
      <top style="medium">
        <color indexed="64"/>
      </top>
      <bottom style="thick">
        <color auto="1"/>
      </bottom>
      <diagonal/>
    </border>
    <border>
      <left style="medium">
        <color indexed="64"/>
      </left>
      <right style="thick">
        <color auto="1"/>
      </right>
      <top style="medium">
        <color indexed="64"/>
      </top>
      <bottom/>
      <diagonal/>
    </border>
    <border>
      <left style="thick">
        <color auto="1"/>
      </left>
      <right style="thin">
        <color rgb="FF000000"/>
      </right>
      <top style="thin">
        <color rgb="FF000000"/>
      </top>
      <bottom/>
      <diagonal/>
    </border>
    <border>
      <left style="thick">
        <color auto="1"/>
      </left>
      <right style="thin">
        <color rgb="FF000000"/>
      </right>
      <top/>
      <bottom style="thin">
        <color rgb="FF000000"/>
      </bottom>
      <diagonal/>
    </border>
    <border>
      <left style="thick">
        <color auto="1"/>
      </left>
      <right style="thin">
        <color indexed="64"/>
      </right>
      <top style="thin">
        <color indexed="64"/>
      </top>
      <bottom style="medium">
        <color indexed="64"/>
      </bottom>
      <diagonal/>
    </border>
    <border>
      <left style="thick">
        <color auto="1"/>
      </left>
      <right/>
      <top style="medium">
        <color indexed="64"/>
      </top>
      <bottom style="medium">
        <color indexed="64"/>
      </bottom>
      <diagonal/>
    </border>
    <border>
      <left style="thick">
        <color indexed="64"/>
      </left>
      <right style="medium">
        <color indexed="64"/>
      </right>
      <top style="thick">
        <color indexed="64"/>
      </top>
      <bottom style="medium">
        <color indexed="64"/>
      </bottom>
      <diagonal/>
    </border>
    <border>
      <left style="medium">
        <color indexed="64"/>
      </left>
      <right style="medium">
        <color indexed="64"/>
      </right>
      <top style="thick">
        <color indexed="64"/>
      </top>
      <bottom style="medium">
        <color indexed="64"/>
      </bottom>
      <diagonal/>
    </border>
    <border>
      <left/>
      <right style="thick">
        <color indexed="64"/>
      </right>
      <top style="medium">
        <color indexed="64"/>
      </top>
      <bottom style="thick">
        <color indexed="64"/>
      </bottom>
      <diagonal/>
    </border>
    <border>
      <left style="thin">
        <color indexed="64"/>
      </left>
      <right style="thick">
        <color indexed="64"/>
      </right>
      <top style="thick">
        <color indexed="64"/>
      </top>
      <bottom/>
      <diagonal/>
    </border>
    <border>
      <left style="thick">
        <color auto="1"/>
      </left>
      <right style="thin">
        <color rgb="FF000000"/>
      </right>
      <top style="thin">
        <color indexed="64"/>
      </top>
      <bottom style="medium">
        <color auto="1"/>
      </bottom>
      <diagonal/>
    </border>
    <border>
      <left style="thin">
        <color rgb="FF000000"/>
      </left>
      <right/>
      <top style="thin">
        <color indexed="64"/>
      </top>
      <bottom style="medium">
        <color auto="1"/>
      </bottom>
      <diagonal/>
    </border>
    <border>
      <left style="double">
        <color indexed="64"/>
      </left>
      <right style="double">
        <color indexed="64"/>
      </right>
      <top style="double">
        <color indexed="64"/>
      </top>
      <bottom style="medium">
        <color auto="1"/>
      </bottom>
      <diagonal/>
    </border>
    <border>
      <left style="double">
        <color indexed="64"/>
      </left>
      <right/>
      <top style="medium">
        <color indexed="64"/>
      </top>
      <bottom/>
      <diagonal/>
    </border>
    <border>
      <left style="thick">
        <color auto="1"/>
      </left>
      <right style="thin">
        <color rgb="FF000000"/>
      </right>
      <top style="medium">
        <color auto="1"/>
      </top>
      <bottom/>
      <diagonal/>
    </border>
    <border>
      <left style="thin">
        <color rgb="FF000000"/>
      </left>
      <right style="medium">
        <color indexed="64"/>
      </right>
      <top style="medium">
        <color auto="1"/>
      </top>
      <bottom/>
      <diagonal/>
    </border>
    <border>
      <left style="thin">
        <color rgb="FF000000"/>
      </left>
      <right style="medium">
        <color indexed="64"/>
      </right>
      <top/>
      <bottom style="thin">
        <color rgb="FF000000"/>
      </bottom>
      <diagonal/>
    </border>
    <border>
      <left style="double">
        <color indexed="64"/>
      </left>
      <right/>
      <top style="double">
        <color indexed="64"/>
      </top>
      <bottom/>
      <diagonal/>
    </border>
    <border>
      <left style="double">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thick">
        <color indexed="64"/>
      </left>
      <right style="thick">
        <color indexed="64"/>
      </right>
      <top/>
      <bottom style="thick">
        <color indexed="64"/>
      </bottom>
      <diagonal/>
    </border>
    <border>
      <left style="thick">
        <color indexed="64"/>
      </left>
      <right style="thick">
        <color indexed="64"/>
      </right>
      <top/>
      <bottom/>
      <diagonal/>
    </border>
    <border>
      <left style="thick">
        <color indexed="64"/>
      </left>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right style="thin">
        <color indexed="64"/>
      </right>
      <top style="thick">
        <color indexed="64"/>
      </top>
      <bottom style="thin">
        <color indexed="64"/>
      </bottom>
      <diagonal/>
    </border>
    <border>
      <left style="thick">
        <color indexed="64"/>
      </left>
      <right style="thin">
        <color indexed="64"/>
      </right>
      <top style="thick">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top style="thick">
        <color indexed="64"/>
      </top>
      <bottom style="thin">
        <color indexed="64"/>
      </bottom>
      <diagonal/>
    </border>
    <border>
      <left style="thin">
        <color indexed="64"/>
      </left>
      <right/>
      <top style="thin">
        <color indexed="64"/>
      </top>
      <bottom style="thick">
        <color indexed="64"/>
      </bottom>
      <diagonal/>
    </border>
    <border>
      <left/>
      <right/>
      <top style="thin">
        <color auto="1"/>
      </top>
      <bottom style="thin">
        <color auto="1"/>
      </bottom>
      <diagonal/>
    </border>
    <border>
      <left/>
      <right style="thin">
        <color indexed="64"/>
      </right>
      <top/>
      <bottom style="thin">
        <color indexed="64"/>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style="thick">
        <color auto="1"/>
      </left>
      <right style="thick">
        <color auto="1"/>
      </right>
      <top/>
      <bottom style="thin">
        <color auto="1"/>
      </bottom>
      <diagonal/>
    </border>
    <border>
      <left/>
      <right style="medium">
        <color indexed="64"/>
      </right>
      <top style="medium">
        <color indexed="64"/>
      </top>
      <bottom style="double">
        <color indexed="64"/>
      </bottom>
      <diagonal/>
    </border>
    <border>
      <left style="thick">
        <color indexed="64"/>
      </left>
      <right/>
      <top style="medium">
        <color indexed="64"/>
      </top>
      <bottom/>
      <diagonal/>
    </border>
    <border>
      <left style="thick">
        <color indexed="64"/>
      </left>
      <right style="thick">
        <color indexed="64"/>
      </right>
      <top style="thin">
        <color auto="1"/>
      </top>
      <bottom style="thin">
        <color indexed="64"/>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top/>
      <bottom style="thin">
        <color auto="1"/>
      </bottom>
      <diagonal/>
    </border>
  </borders>
  <cellStyleXfs count="2">
    <xf numFmtId="0" fontId="0" fillId="0" borderId="0"/>
    <xf numFmtId="0" fontId="63" fillId="0" borderId="0" applyNumberFormat="0" applyFill="0" applyBorder="0" applyAlignment="0" applyProtection="0"/>
  </cellStyleXfs>
  <cellXfs count="840">
    <xf numFmtId="0" fontId="0" fillId="0" borderId="0" xfId="0" applyFill="1" applyBorder="1" applyAlignment="1">
      <alignment horizontal="left" vertical="top"/>
    </xf>
    <xf numFmtId="0" fontId="2" fillId="0" borderId="0" xfId="0" applyFont="1" applyFill="1" applyBorder="1" applyAlignment="1">
      <alignment horizontal="left" vertical="top"/>
    </xf>
    <xf numFmtId="2" fontId="8" fillId="0" borderId="0" xfId="0" applyNumberFormat="1" applyFont="1" applyFill="1" applyBorder="1" applyAlignment="1">
      <alignment horizontal="center" shrinkToFit="1"/>
    </xf>
    <xf numFmtId="0" fontId="1" fillId="0" borderId="0" xfId="0" applyFont="1" applyFill="1" applyBorder="1" applyAlignment="1" applyProtection="1">
      <alignment horizontal="center" vertical="center"/>
      <protection locked="0"/>
    </xf>
    <xf numFmtId="0" fontId="16" fillId="0" borderId="32" xfId="0" applyFont="1" applyBorder="1" applyAlignment="1">
      <alignment horizontal="center" vertical="center"/>
    </xf>
    <xf numFmtId="0" fontId="16" fillId="0" borderId="35" xfId="0" applyFont="1" applyBorder="1" applyAlignment="1">
      <alignment horizontal="center" vertical="center"/>
    </xf>
    <xf numFmtId="1" fontId="15" fillId="0" borderId="0" xfId="0" applyNumberFormat="1" applyFont="1" applyBorder="1"/>
    <xf numFmtId="0" fontId="0" fillId="0" borderId="0" xfId="0" applyAlignment="1">
      <alignment horizontal="left" vertical="top"/>
    </xf>
    <xf numFmtId="0" fontId="0" fillId="0" borderId="0" xfId="0" applyBorder="1" applyAlignment="1">
      <alignment horizontal="left" vertical="top"/>
    </xf>
    <xf numFmtId="0" fontId="4" fillId="3" borderId="3" xfId="0" applyFont="1" applyFill="1" applyBorder="1" applyAlignment="1">
      <alignment horizontal="right" vertical="center"/>
    </xf>
    <xf numFmtId="0" fontId="1" fillId="0" borderId="0" xfId="0" applyFont="1" applyFill="1" applyBorder="1" applyAlignment="1">
      <alignment horizontal="center" vertical="center"/>
    </xf>
    <xf numFmtId="0" fontId="1" fillId="4" borderId="3" xfId="0" applyFont="1" applyFill="1" applyBorder="1" applyAlignment="1" applyProtection="1">
      <alignment horizontal="center" vertical="center"/>
      <protection locked="0"/>
    </xf>
    <xf numFmtId="0" fontId="2" fillId="0" borderId="0" xfId="0" applyFont="1" applyAlignment="1">
      <alignment horizontal="left" vertical="top"/>
    </xf>
    <xf numFmtId="0" fontId="1" fillId="4" borderId="8" xfId="0" applyFont="1" applyFill="1" applyBorder="1" applyAlignment="1" applyProtection="1">
      <alignment horizontal="center" vertical="center"/>
      <protection locked="0"/>
    </xf>
    <xf numFmtId="0" fontId="1" fillId="0" borderId="0" xfId="0" applyFont="1" applyAlignment="1" applyProtection="1">
      <alignment horizontal="center" vertical="center"/>
      <protection locked="0"/>
    </xf>
    <xf numFmtId="2" fontId="8" fillId="0" borderId="0" xfId="0" applyNumberFormat="1" applyFont="1" applyAlignment="1">
      <alignment horizontal="center" shrinkToFit="1"/>
    </xf>
    <xf numFmtId="2" fontId="34" fillId="2" borderId="42" xfId="0" applyNumberFormat="1" applyFont="1" applyFill="1" applyBorder="1" applyAlignment="1">
      <alignment vertical="center" textRotation="90" wrapText="1"/>
    </xf>
    <xf numFmtId="2" fontId="34" fillId="2" borderId="43" xfId="0" applyNumberFormat="1" applyFont="1" applyFill="1" applyBorder="1" applyAlignment="1">
      <alignment vertical="center" textRotation="90" wrapText="1"/>
    </xf>
    <xf numFmtId="2" fontId="34" fillId="2" borderId="6" xfId="0" applyNumberFormat="1" applyFont="1" applyFill="1" applyBorder="1" applyAlignment="1">
      <alignment vertical="center" textRotation="90" wrapText="1"/>
    </xf>
    <xf numFmtId="0" fontId="3" fillId="3" borderId="27" xfId="0" applyFont="1" applyFill="1" applyBorder="1" applyAlignment="1">
      <alignment horizontal="left" vertical="top" wrapText="1" indent="2"/>
    </xf>
    <xf numFmtId="0" fontId="1" fillId="0" borderId="0" xfId="0" applyFont="1" applyFill="1" applyBorder="1" applyAlignment="1">
      <alignment vertical="center"/>
    </xf>
    <xf numFmtId="0" fontId="28" fillId="0" borderId="44" xfId="0" applyFont="1" applyBorder="1" applyAlignment="1">
      <alignment horizontal="left" vertical="center" wrapText="1"/>
    </xf>
    <xf numFmtId="0" fontId="2" fillId="0" borderId="21" xfId="0" applyFont="1" applyBorder="1" applyAlignment="1">
      <alignment horizontal="left" vertical="center"/>
    </xf>
    <xf numFmtId="0" fontId="2" fillId="0" borderId="11" xfId="0" applyFont="1" applyBorder="1" applyAlignment="1">
      <alignment horizontal="left" vertical="center"/>
    </xf>
    <xf numFmtId="0" fontId="3" fillId="0" borderId="0" xfId="0" applyFont="1" applyFill="1" applyBorder="1" applyAlignment="1">
      <alignment horizontal="left" vertical="top" wrapText="1" indent="2"/>
    </xf>
    <xf numFmtId="2" fontId="34" fillId="2" borderId="0" xfId="0" applyNumberFormat="1" applyFont="1" applyFill="1" applyBorder="1" applyAlignment="1">
      <alignment vertical="center" textRotation="90" wrapText="1"/>
    </xf>
    <xf numFmtId="2" fontId="34" fillId="7" borderId="0" xfId="0" applyNumberFormat="1" applyFont="1" applyFill="1" applyBorder="1" applyAlignment="1">
      <alignment vertical="center" textRotation="90" wrapText="1"/>
    </xf>
    <xf numFmtId="2" fontId="9" fillId="0" borderId="0" xfId="0" applyNumberFormat="1" applyFont="1" applyFill="1" applyBorder="1" applyAlignment="1">
      <alignment horizontal="center" vertical="center" shrinkToFit="1"/>
    </xf>
    <xf numFmtId="0" fontId="2" fillId="0" borderId="0" xfId="0" applyFont="1" applyFill="1" applyBorder="1" applyAlignment="1">
      <alignment horizontal="right" vertical="top"/>
    </xf>
    <xf numFmtId="2" fontId="30" fillId="0" borderId="0" xfId="0" applyNumberFormat="1" applyFont="1" applyFill="1" applyBorder="1" applyAlignment="1">
      <alignment horizontal="center" vertical="center" shrinkToFit="1"/>
    </xf>
    <xf numFmtId="0" fontId="28" fillId="0" borderId="0" xfId="0" applyFont="1" applyFill="1" applyBorder="1" applyAlignment="1">
      <alignment horizontal="center" vertical="center" wrapText="1"/>
    </xf>
    <xf numFmtId="2" fontId="28" fillId="0" borderId="0" xfId="0" applyNumberFormat="1" applyFont="1" applyFill="1" applyBorder="1" applyAlignment="1">
      <alignment horizontal="center" vertical="center" wrapText="1"/>
    </xf>
    <xf numFmtId="0" fontId="28" fillId="0" borderId="0" xfId="0" applyFont="1" applyFill="1" applyBorder="1" applyAlignment="1">
      <alignment horizontal="left" vertical="top" wrapText="1" indent="2"/>
    </xf>
    <xf numFmtId="0" fontId="2" fillId="0" borderId="0" xfId="0" applyFont="1" applyFill="1" applyBorder="1" applyAlignment="1">
      <alignment vertical="center"/>
    </xf>
    <xf numFmtId="2" fontId="11" fillId="0" borderId="0" xfId="0" applyNumberFormat="1" applyFont="1" applyFill="1" applyBorder="1" applyAlignment="1">
      <alignment horizontal="center" vertical="top"/>
    </xf>
    <xf numFmtId="0" fontId="4" fillId="0" borderId="0" xfId="0" applyFont="1" applyFill="1" applyBorder="1" applyAlignment="1">
      <alignment horizontal="right" vertical="center"/>
    </xf>
    <xf numFmtId="2" fontId="10" fillId="0" borderId="0" xfId="0" applyNumberFormat="1" applyFont="1" applyFill="1" applyBorder="1" applyAlignment="1">
      <alignment horizontal="center" vertical="center"/>
    </xf>
    <xf numFmtId="0" fontId="35" fillId="0" borderId="0" xfId="0" applyFont="1" applyFill="1" applyBorder="1" applyAlignment="1">
      <alignment horizontal="center" vertical="center"/>
    </xf>
    <xf numFmtId="0" fontId="27" fillId="0" borderId="0" xfId="0" applyFont="1" applyAlignment="1">
      <alignment horizontal="left" vertical="top"/>
    </xf>
    <xf numFmtId="0" fontId="0" fillId="0" borderId="0" xfId="0" applyFill="1" applyAlignment="1">
      <alignment horizontal="left" vertical="top"/>
    </xf>
    <xf numFmtId="0" fontId="2" fillId="3" borderId="16" xfId="0" applyFont="1" applyFill="1" applyBorder="1" applyAlignment="1">
      <alignment horizontal="right" vertical="center"/>
    </xf>
    <xf numFmtId="2" fontId="34" fillId="0" borderId="0" xfId="0" applyNumberFormat="1" applyFont="1" applyFill="1" applyBorder="1" applyAlignment="1">
      <alignment vertical="center" textRotation="90" wrapText="1"/>
    </xf>
    <xf numFmtId="0" fontId="26" fillId="0" borderId="0" xfId="0" applyFont="1" applyFill="1" applyBorder="1" applyAlignment="1">
      <alignment vertical="center" textRotation="90"/>
    </xf>
    <xf numFmtId="0" fontId="26" fillId="0" borderId="0" xfId="0" applyFont="1" applyBorder="1" applyAlignment="1">
      <alignment vertical="center" textRotation="90"/>
    </xf>
    <xf numFmtId="0" fontId="6" fillId="4" borderId="1" xfId="0" applyFont="1" applyFill="1" applyBorder="1" applyAlignment="1" applyProtection="1">
      <alignment horizontal="center" vertical="center"/>
      <protection locked="0"/>
    </xf>
    <xf numFmtId="0" fontId="44" fillId="0" borderId="41" xfId="0" applyFont="1" applyBorder="1" applyAlignment="1">
      <alignment horizontal="center" vertical="center"/>
    </xf>
    <xf numFmtId="2" fontId="4" fillId="3" borderId="43" xfId="0" applyNumberFormat="1" applyFont="1" applyFill="1" applyBorder="1" applyAlignment="1">
      <alignment horizontal="right" vertical="center" wrapText="1"/>
    </xf>
    <xf numFmtId="0" fontId="24" fillId="0" borderId="0" xfId="0" applyFont="1" applyFill="1" applyBorder="1" applyAlignment="1">
      <alignment vertical="center" textRotation="65"/>
    </xf>
    <xf numFmtId="0" fontId="24" fillId="0" borderId="0" xfId="0" applyFont="1" applyFill="1" applyBorder="1" applyAlignment="1">
      <alignment vertical="center" textRotation="60"/>
    </xf>
    <xf numFmtId="0" fontId="2" fillId="3" borderId="22" xfId="0" applyFont="1" applyFill="1" applyBorder="1" applyAlignment="1">
      <alignment horizontal="center" vertical="center"/>
    </xf>
    <xf numFmtId="0" fontId="1" fillId="4" borderId="25" xfId="0" applyFont="1" applyFill="1" applyBorder="1" applyAlignment="1" applyProtection="1">
      <alignment horizontal="center" vertical="center"/>
      <protection locked="0"/>
    </xf>
    <xf numFmtId="0" fontId="1" fillId="4" borderId="26" xfId="0" applyFont="1" applyFill="1" applyBorder="1" applyAlignment="1" applyProtection="1">
      <alignment horizontal="center" vertical="center"/>
      <protection locked="0"/>
    </xf>
    <xf numFmtId="0" fontId="1" fillId="4" borderId="59" xfId="0" applyFont="1" applyFill="1" applyBorder="1" applyAlignment="1" applyProtection="1">
      <alignment horizontal="center" vertical="center"/>
      <protection locked="0"/>
    </xf>
    <xf numFmtId="0" fontId="29" fillId="12" borderId="53" xfId="0" applyFont="1" applyFill="1" applyBorder="1" applyAlignment="1">
      <alignment horizontal="center" vertical="center" wrapText="1"/>
    </xf>
    <xf numFmtId="0" fontId="3" fillId="12" borderId="54" xfId="0" applyFont="1" applyFill="1" applyBorder="1" applyAlignment="1">
      <alignment horizontal="left" vertical="center" wrapText="1"/>
    </xf>
    <xf numFmtId="0" fontId="29" fillId="12" borderId="58" xfId="0" applyFont="1" applyFill="1" applyBorder="1" applyAlignment="1">
      <alignment horizontal="center" vertical="center" wrapText="1"/>
    </xf>
    <xf numFmtId="0" fontId="3" fillId="12" borderId="5" xfId="0" applyFont="1" applyFill="1" applyBorder="1" applyAlignment="1">
      <alignment horizontal="left" vertical="center"/>
    </xf>
    <xf numFmtId="0" fontId="3" fillId="12" borderId="5" xfId="0" applyFont="1" applyFill="1" applyBorder="1" applyAlignment="1">
      <alignment vertical="center" wrapText="1"/>
    </xf>
    <xf numFmtId="0" fontId="3" fillId="12" borderId="5" xfId="0" applyFont="1" applyFill="1" applyBorder="1" applyAlignment="1">
      <alignment horizontal="left" vertical="center" wrapText="1"/>
    </xf>
    <xf numFmtId="0" fontId="29" fillId="12" borderId="60" xfId="0" applyFont="1" applyFill="1" applyBorder="1" applyAlignment="1">
      <alignment horizontal="center" vertical="top" wrapText="1"/>
    </xf>
    <xf numFmtId="0" fontId="3" fillId="12" borderId="61" xfId="0" applyFont="1" applyFill="1" applyBorder="1" applyAlignment="1">
      <alignment horizontal="left" vertical="center" wrapText="1"/>
    </xf>
    <xf numFmtId="0" fontId="3" fillId="13" borderId="5" xfId="0" applyFont="1" applyFill="1" applyBorder="1" applyAlignment="1">
      <alignment horizontal="left" vertical="center" wrapText="1"/>
    </xf>
    <xf numFmtId="0" fontId="3" fillId="13" borderId="4" xfId="0" applyFont="1" applyFill="1" applyBorder="1" applyAlignment="1">
      <alignment vertical="center" wrapText="1"/>
    </xf>
    <xf numFmtId="0" fontId="3" fillId="13" borderId="12" xfId="0" applyFont="1" applyFill="1" applyBorder="1" applyAlignment="1">
      <alignment horizontal="left" vertical="center" wrapText="1"/>
    </xf>
    <xf numFmtId="0" fontId="25" fillId="0" borderId="0" xfId="0" applyFont="1" applyFill="1" applyBorder="1" applyAlignment="1">
      <alignment vertical="center"/>
    </xf>
    <xf numFmtId="2" fontId="34" fillId="0" borderId="6" xfId="0" applyNumberFormat="1" applyFont="1" applyFill="1" applyBorder="1" applyAlignment="1">
      <alignment vertical="center" textRotation="90" wrapText="1"/>
    </xf>
    <xf numFmtId="2" fontId="34" fillId="0" borderId="56" xfId="0" applyNumberFormat="1" applyFont="1" applyFill="1" applyBorder="1" applyAlignment="1">
      <alignment vertical="center" textRotation="90" wrapText="1"/>
    </xf>
    <xf numFmtId="2" fontId="34" fillId="0" borderId="46" xfId="0" applyNumberFormat="1" applyFont="1" applyFill="1" applyBorder="1" applyAlignment="1">
      <alignment vertical="center" textRotation="90" wrapText="1"/>
    </xf>
    <xf numFmtId="0" fontId="4" fillId="4" borderId="3" xfId="0" applyFont="1" applyFill="1" applyBorder="1" applyAlignment="1" applyProtection="1">
      <alignment horizontal="center" vertical="center"/>
      <protection locked="0"/>
    </xf>
    <xf numFmtId="0" fontId="4" fillId="4" borderId="8" xfId="0" applyFont="1" applyFill="1" applyBorder="1" applyAlignment="1" applyProtection="1">
      <alignment horizontal="center" vertical="center"/>
      <protection locked="0"/>
    </xf>
    <xf numFmtId="0" fontId="45" fillId="0" borderId="0" xfId="0" applyFont="1" applyFill="1" applyBorder="1" applyAlignment="1">
      <alignment vertical="center" wrapText="1"/>
    </xf>
    <xf numFmtId="0" fontId="43" fillId="0" borderId="0" xfId="0" applyFont="1" applyFill="1" applyBorder="1" applyAlignment="1">
      <alignment vertical="center" wrapText="1"/>
    </xf>
    <xf numFmtId="0" fontId="11" fillId="4" borderId="3" xfId="0" applyFont="1" applyFill="1" applyBorder="1" applyAlignment="1" applyProtection="1">
      <alignment horizontal="center" vertical="center"/>
      <protection locked="0"/>
    </xf>
    <xf numFmtId="2" fontId="34" fillId="0" borderId="69" xfId="0" applyNumberFormat="1" applyFont="1" applyFill="1" applyBorder="1" applyAlignment="1">
      <alignment vertical="center" textRotation="90" wrapText="1"/>
    </xf>
    <xf numFmtId="0" fontId="11" fillId="4" borderId="70" xfId="0" applyFont="1" applyFill="1" applyBorder="1" applyAlignment="1" applyProtection="1">
      <alignment horizontal="center" vertical="center"/>
      <protection locked="0"/>
    </xf>
    <xf numFmtId="0" fontId="11" fillId="4" borderId="71" xfId="0" applyFont="1" applyFill="1" applyBorder="1" applyAlignment="1" applyProtection="1">
      <alignment horizontal="center" vertical="center"/>
      <protection locked="0"/>
    </xf>
    <xf numFmtId="0" fontId="3" fillId="12" borderId="72" xfId="0" applyFont="1" applyFill="1" applyBorder="1" applyAlignment="1">
      <alignment horizontal="left" vertical="center" wrapText="1"/>
    </xf>
    <xf numFmtId="2" fontId="34" fillId="0" borderId="74" xfId="0" applyNumberFormat="1" applyFont="1" applyFill="1" applyBorder="1" applyAlignment="1">
      <alignment vertical="center" textRotation="90" wrapText="1"/>
    </xf>
    <xf numFmtId="2" fontId="47" fillId="0" borderId="1" xfId="0" applyNumberFormat="1" applyFont="1" applyFill="1" applyBorder="1" applyAlignment="1" applyProtection="1">
      <alignment horizontal="center" vertical="center" wrapText="1" shrinkToFit="1"/>
      <protection hidden="1"/>
    </xf>
    <xf numFmtId="2" fontId="9" fillId="0" borderId="2" xfId="0" applyNumberFormat="1" applyFont="1" applyFill="1" applyBorder="1" applyAlignment="1" applyProtection="1">
      <alignment horizontal="center" vertical="center" shrinkToFit="1"/>
      <protection hidden="1"/>
    </xf>
    <xf numFmtId="2" fontId="9" fillId="0" borderId="73" xfId="0" applyNumberFormat="1" applyFont="1" applyFill="1" applyBorder="1" applyAlignment="1" applyProtection="1">
      <alignment horizontal="center" vertical="center" shrinkToFit="1"/>
      <protection hidden="1"/>
    </xf>
    <xf numFmtId="2" fontId="30" fillId="3" borderId="43" xfId="0" applyNumberFormat="1" applyFont="1" applyFill="1" applyBorder="1" applyAlignment="1" applyProtection="1">
      <alignment horizontal="center" vertical="center" shrinkToFit="1"/>
      <protection hidden="1"/>
    </xf>
    <xf numFmtId="164" fontId="29" fillId="0" borderId="1" xfId="0" applyNumberFormat="1" applyFont="1" applyBorder="1" applyAlignment="1" applyProtection="1">
      <alignment horizontal="center" vertical="center" wrapText="1"/>
      <protection hidden="1"/>
    </xf>
    <xf numFmtId="164" fontId="30" fillId="3" borderId="1" xfId="0" applyNumberFormat="1" applyFont="1" applyFill="1" applyBorder="1" applyAlignment="1" applyProtection="1">
      <alignment horizontal="center" vertical="center" shrinkToFit="1"/>
      <protection hidden="1"/>
    </xf>
    <xf numFmtId="2" fontId="9" fillId="0" borderId="55" xfId="0" applyNumberFormat="1" applyFont="1" applyFill="1" applyBorder="1" applyAlignment="1" applyProtection="1">
      <alignment horizontal="center" vertical="center" shrinkToFit="1"/>
      <protection hidden="1"/>
    </xf>
    <xf numFmtId="2" fontId="9" fillId="0" borderId="62" xfId="0" applyNumberFormat="1" applyFont="1" applyFill="1" applyBorder="1" applyAlignment="1" applyProtection="1">
      <alignment horizontal="center" vertical="center" shrinkToFit="1"/>
      <protection hidden="1"/>
    </xf>
    <xf numFmtId="2" fontId="30" fillId="3" borderId="1" xfId="0" applyNumberFormat="1" applyFont="1" applyFill="1" applyBorder="1" applyAlignment="1" applyProtection="1">
      <alignment horizontal="center" vertical="center" shrinkToFit="1"/>
      <protection hidden="1"/>
    </xf>
    <xf numFmtId="2" fontId="47" fillId="0" borderId="18" xfId="0" applyNumberFormat="1" applyFont="1" applyFill="1" applyBorder="1" applyAlignment="1" applyProtection="1">
      <alignment horizontal="center" vertical="center" wrapText="1" shrinkToFit="1"/>
      <protection hidden="1"/>
    </xf>
    <xf numFmtId="0" fontId="0" fillId="0" borderId="16" xfId="0" applyBorder="1" applyAlignment="1">
      <alignment horizontal="left" vertical="top"/>
    </xf>
    <xf numFmtId="0" fontId="16" fillId="0" borderId="28" xfId="0" applyFont="1" applyBorder="1" applyAlignment="1">
      <alignment horizontal="center" vertical="center"/>
    </xf>
    <xf numFmtId="0" fontId="32" fillId="0" borderId="6" xfId="0" applyFont="1" applyBorder="1" applyAlignment="1">
      <alignment vertical="center" textRotation="90" wrapText="1"/>
    </xf>
    <xf numFmtId="0" fontId="55" fillId="0" borderId="1" xfId="0" applyFont="1" applyFill="1" applyBorder="1" applyAlignment="1">
      <alignment horizontal="center" vertical="center"/>
    </xf>
    <xf numFmtId="1" fontId="15" fillId="0" borderId="79" xfId="0" applyNumberFormat="1" applyFont="1" applyBorder="1" applyAlignment="1"/>
    <xf numFmtId="1" fontId="15" fillId="0" borderId="0" xfId="0" applyNumberFormat="1" applyFont="1" applyBorder="1" applyAlignment="1"/>
    <xf numFmtId="3" fontId="20" fillId="0" borderId="3" xfId="0" applyNumberFormat="1" applyFont="1" applyFill="1" applyBorder="1" applyAlignment="1" applyProtection="1">
      <alignment horizontal="center" vertical="center"/>
      <protection hidden="1"/>
    </xf>
    <xf numFmtId="0" fontId="2" fillId="0" borderId="0" xfId="0" applyFont="1" applyBorder="1" applyAlignment="1">
      <alignment horizontal="center"/>
    </xf>
    <xf numFmtId="0" fontId="0" fillId="0" borderId="0" xfId="0" applyBorder="1" applyAlignment="1">
      <alignment horizontal="center"/>
    </xf>
    <xf numFmtId="1" fontId="18" fillId="0" borderId="78" xfId="0" applyNumberFormat="1" applyFont="1" applyFill="1" applyBorder="1" applyAlignment="1">
      <alignment horizontal="center" vertical="center"/>
    </xf>
    <xf numFmtId="3" fontId="20" fillId="0" borderId="1" xfId="0" applyNumberFormat="1" applyFont="1" applyFill="1" applyBorder="1" applyAlignment="1" applyProtection="1">
      <alignment horizontal="center" vertical="center"/>
      <protection hidden="1"/>
    </xf>
    <xf numFmtId="3" fontId="57" fillId="0" borderId="3" xfId="0" applyNumberFormat="1" applyFont="1" applyFill="1" applyBorder="1" applyAlignment="1" applyProtection="1">
      <alignment horizontal="center" vertical="center"/>
      <protection hidden="1"/>
    </xf>
    <xf numFmtId="1" fontId="18" fillId="0" borderId="24" xfId="0" applyNumberFormat="1" applyFont="1" applyFill="1" applyBorder="1" applyAlignment="1">
      <alignment horizontal="center" vertical="center"/>
    </xf>
    <xf numFmtId="1" fontId="18" fillId="0" borderId="7" xfId="0" applyNumberFormat="1" applyFont="1" applyFill="1" applyBorder="1" applyAlignment="1">
      <alignment horizontal="center" vertical="center"/>
    </xf>
    <xf numFmtId="1" fontId="18" fillId="0" borderId="37" xfId="0" applyNumberFormat="1" applyFont="1" applyFill="1" applyBorder="1" applyAlignment="1">
      <alignment horizontal="center" vertical="center"/>
    </xf>
    <xf numFmtId="1" fontId="18" fillId="0" borderId="48" xfId="0" applyNumberFormat="1" applyFont="1" applyFill="1" applyBorder="1" applyAlignment="1">
      <alignment horizontal="center" vertical="center"/>
    </xf>
    <xf numFmtId="1" fontId="18" fillId="0" borderId="75" xfId="0" applyNumberFormat="1" applyFont="1" applyFill="1" applyBorder="1" applyAlignment="1">
      <alignment horizontal="center" vertical="center"/>
    </xf>
    <xf numFmtId="1" fontId="18" fillId="0" borderId="89" xfId="0" applyNumberFormat="1" applyFont="1" applyFill="1" applyBorder="1" applyAlignment="1">
      <alignment horizontal="center" vertical="center"/>
    </xf>
    <xf numFmtId="1" fontId="18" fillId="0" borderId="90" xfId="0" applyNumberFormat="1" applyFont="1" applyFill="1" applyBorder="1" applyAlignment="1">
      <alignment horizontal="center" vertical="center"/>
    </xf>
    <xf numFmtId="1" fontId="18" fillId="0" borderId="29" xfId="0" applyNumberFormat="1" applyFont="1" applyFill="1" applyBorder="1" applyAlignment="1">
      <alignment horizontal="center" vertical="center"/>
    </xf>
    <xf numFmtId="1" fontId="18" fillId="0" borderId="91" xfId="0" applyNumberFormat="1" applyFont="1" applyFill="1" applyBorder="1" applyAlignment="1">
      <alignment horizontal="center" vertical="center"/>
    </xf>
    <xf numFmtId="0" fontId="0" fillId="0" borderId="0" xfId="0" applyFill="1" applyBorder="1" applyAlignment="1" applyProtection="1">
      <alignment horizontal="left" vertical="top"/>
    </xf>
    <xf numFmtId="1" fontId="31" fillId="0" borderId="88" xfId="0" applyNumberFormat="1" applyFont="1" applyFill="1" applyBorder="1" applyAlignment="1" applyProtection="1">
      <alignment horizontal="center" vertical="center"/>
    </xf>
    <xf numFmtId="1" fontId="31" fillId="0" borderId="86" xfId="0" applyNumberFormat="1" applyFont="1" applyFill="1" applyBorder="1" applyAlignment="1" applyProtection="1">
      <alignment horizontal="center" vertical="center"/>
    </xf>
    <xf numFmtId="1" fontId="31" fillId="0" borderId="87" xfId="0" applyNumberFormat="1" applyFont="1" applyFill="1" applyBorder="1" applyAlignment="1" applyProtection="1">
      <alignment horizontal="center" vertical="center"/>
    </xf>
    <xf numFmtId="1" fontId="15" fillId="0" borderId="0" xfId="0" applyNumberFormat="1" applyFont="1" applyBorder="1" applyProtection="1"/>
    <xf numFmtId="1" fontId="18" fillId="0" borderId="39" xfId="0" applyNumberFormat="1" applyFont="1" applyFill="1" applyBorder="1" applyAlignment="1" applyProtection="1">
      <alignment horizontal="center" vertical="center"/>
    </xf>
    <xf numFmtId="1" fontId="18" fillId="0" borderId="92" xfId="0" applyNumberFormat="1" applyFont="1" applyFill="1" applyBorder="1" applyAlignment="1" applyProtection="1">
      <alignment horizontal="center" vertical="center"/>
    </xf>
    <xf numFmtId="1" fontId="18" fillId="0" borderId="38" xfId="0" applyNumberFormat="1" applyFont="1" applyFill="1" applyBorder="1" applyAlignment="1" applyProtection="1">
      <alignment horizontal="center" vertical="center"/>
    </xf>
    <xf numFmtId="1" fontId="15" fillId="0" borderId="0" xfId="0" applyNumberFormat="1" applyFont="1" applyFill="1" applyBorder="1" applyProtection="1"/>
    <xf numFmtId="1" fontId="18" fillId="0" borderId="48" xfId="0" applyNumberFormat="1" applyFont="1" applyFill="1" applyBorder="1" applyAlignment="1" applyProtection="1">
      <alignment horizontal="center" vertical="center"/>
    </xf>
    <xf numFmtId="1" fontId="18" fillId="0" borderId="75" xfId="0" applyNumberFormat="1" applyFont="1" applyFill="1" applyBorder="1" applyAlignment="1" applyProtection="1">
      <alignment horizontal="center" vertical="center"/>
    </xf>
    <xf numFmtId="1" fontId="18" fillId="0" borderId="89" xfId="0" applyNumberFormat="1" applyFont="1" applyFill="1" applyBorder="1" applyAlignment="1" applyProtection="1">
      <alignment horizontal="center" vertical="center"/>
    </xf>
    <xf numFmtId="1" fontId="18" fillId="0" borderId="24" xfId="0" applyNumberFormat="1" applyFont="1" applyFill="1" applyBorder="1" applyAlignment="1" applyProtection="1">
      <alignment horizontal="center" vertical="center"/>
    </xf>
    <xf numFmtId="1" fontId="18" fillId="0" borderId="7" xfId="0" applyNumberFormat="1" applyFont="1" applyFill="1" applyBorder="1" applyAlignment="1" applyProtection="1">
      <alignment horizontal="center" vertical="center"/>
    </xf>
    <xf numFmtId="1" fontId="18" fillId="0" borderId="37" xfId="0" applyNumberFormat="1" applyFont="1" applyFill="1" applyBorder="1" applyAlignment="1" applyProtection="1">
      <alignment horizontal="center" vertical="center"/>
    </xf>
    <xf numFmtId="1" fontId="18" fillId="0" borderId="30" xfId="0" applyNumberFormat="1" applyFont="1" applyFill="1" applyBorder="1" applyAlignment="1" applyProtection="1">
      <alignment horizontal="center" vertical="center"/>
    </xf>
    <xf numFmtId="1" fontId="18" fillId="0" borderId="9" xfId="0" applyNumberFormat="1" applyFont="1" applyFill="1" applyBorder="1" applyAlignment="1" applyProtection="1">
      <alignment horizontal="center" vertical="center"/>
    </xf>
    <xf numFmtId="1" fontId="18" fillId="0" borderId="36" xfId="0" applyNumberFormat="1" applyFont="1" applyFill="1" applyBorder="1" applyAlignment="1" applyProtection="1">
      <alignment horizontal="center" vertical="center"/>
    </xf>
    <xf numFmtId="1" fontId="18" fillId="0" borderId="40" xfId="0" applyNumberFormat="1" applyFont="1" applyFill="1" applyBorder="1" applyAlignment="1" applyProtection="1">
      <alignment horizontal="center" vertical="center"/>
    </xf>
    <xf numFmtId="1" fontId="18" fillId="0" borderId="83" xfId="0" applyNumberFormat="1" applyFont="1" applyFill="1" applyBorder="1" applyAlignment="1" applyProtection="1">
      <alignment horizontal="center" vertical="center"/>
    </xf>
    <xf numFmtId="1" fontId="18" fillId="0" borderId="84" xfId="0" applyNumberFormat="1" applyFont="1" applyFill="1" applyBorder="1" applyAlignment="1" applyProtection="1">
      <alignment horizontal="center" vertical="center"/>
    </xf>
    <xf numFmtId="1" fontId="18" fillId="0" borderId="23" xfId="0" applyNumberFormat="1" applyFont="1" applyFill="1" applyBorder="1" applyAlignment="1" applyProtection="1">
      <alignment horizontal="center" vertical="center"/>
    </xf>
    <xf numFmtId="1" fontId="18" fillId="0" borderId="10" xfId="0" applyNumberFormat="1" applyFont="1" applyFill="1" applyBorder="1" applyAlignment="1" applyProtection="1">
      <alignment horizontal="center" vertical="center"/>
    </xf>
    <xf numFmtId="1" fontId="18" fillId="0" borderId="34" xfId="0" applyNumberFormat="1" applyFont="1" applyFill="1" applyBorder="1" applyAlignment="1" applyProtection="1">
      <alignment horizontal="center" vertical="center"/>
    </xf>
    <xf numFmtId="164" fontId="30" fillId="8" borderId="13" xfId="0" applyNumberFormat="1" applyFont="1" applyFill="1" applyBorder="1" applyAlignment="1" applyProtection="1">
      <alignment horizontal="center" vertical="center" shrinkToFit="1"/>
      <protection hidden="1"/>
    </xf>
    <xf numFmtId="0" fontId="0" fillId="10" borderId="0" xfId="0" applyFill="1" applyBorder="1" applyAlignment="1">
      <alignment horizontal="left" vertical="top"/>
    </xf>
    <xf numFmtId="0" fontId="10" fillId="10" borderId="0" xfId="0" applyFont="1" applyFill="1" applyBorder="1" applyAlignment="1">
      <alignment vertical="center" wrapText="1"/>
    </xf>
    <xf numFmtId="2" fontId="30" fillId="10" borderId="0" xfId="0" applyNumberFormat="1" applyFont="1" applyFill="1" applyBorder="1" applyAlignment="1">
      <alignment vertical="center" shrinkToFit="1"/>
    </xf>
    <xf numFmtId="0" fontId="0" fillId="10" borderId="0" xfId="0" applyFill="1" applyBorder="1" applyAlignment="1">
      <alignment vertical="top"/>
    </xf>
    <xf numFmtId="0" fontId="0" fillId="10" borderId="0" xfId="0" applyFill="1" applyBorder="1" applyAlignment="1">
      <alignment horizontal="center" vertical="top"/>
    </xf>
    <xf numFmtId="0" fontId="0" fillId="10" borderId="0" xfId="0" applyFill="1" applyBorder="1" applyAlignment="1" applyProtection="1">
      <alignment horizontal="left" vertical="top"/>
    </xf>
    <xf numFmtId="3" fontId="20" fillId="10" borderId="0" xfId="0" applyNumberFormat="1" applyFont="1" applyFill="1" applyBorder="1" applyAlignment="1" applyProtection="1">
      <alignment horizontal="center" vertical="center"/>
      <protection hidden="1"/>
    </xf>
    <xf numFmtId="1" fontId="31" fillId="10" borderId="0" xfId="0" applyNumberFormat="1" applyFont="1" applyFill="1" applyBorder="1" applyAlignment="1" applyProtection="1">
      <alignment horizontal="center"/>
    </xf>
    <xf numFmtId="0" fontId="12" fillId="10" borderId="0" xfId="0" applyFont="1" applyFill="1" applyBorder="1" applyAlignment="1" applyProtection="1">
      <alignment horizontal="center"/>
    </xf>
    <xf numFmtId="0" fontId="27" fillId="10" borderId="0" xfId="0" applyFont="1" applyFill="1" applyBorder="1" applyAlignment="1" applyProtection="1">
      <alignment horizontal="center" vertical="center"/>
    </xf>
    <xf numFmtId="0" fontId="2" fillId="10" borderId="0" xfId="0" applyFont="1" applyFill="1" applyBorder="1" applyAlignment="1" applyProtection="1">
      <alignment horizontal="center" vertical="top"/>
    </xf>
    <xf numFmtId="0" fontId="0" fillId="10" borderId="0" xfId="0" applyFill="1" applyBorder="1" applyAlignment="1" applyProtection="1">
      <alignment horizontal="center" vertical="top"/>
    </xf>
    <xf numFmtId="1" fontId="48" fillId="10" borderId="0" xfId="0" applyNumberFormat="1" applyFont="1" applyFill="1" applyBorder="1" applyAlignment="1" applyProtection="1">
      <alignment horizontal="center" vertical="center"/>
    </xf>
    <xf numFmtId="164" fontId="0" fillId="10" borderId="0" xfId="0" applyNumberFormat="1" applyFill="1" applyBorder="1" applyAlignment="1" applyProtection="1">
      <alignment horizontal="left" vertical="top"/>
    </xf>
    <xf numFmtId="164" fontId="0" fillId="10" borderId="0" xfId="0" applyNumberFormat="1" applyFill="1" applyBorder="1" applyAlignment="1" applyProtection="1">
      <alignment horizontal="center" vertical="top"/>
    </xf>
    <xf numFmtId="1" fontId="15" fillId="10" borderId="0" xfId="0" applyNumberFormat="1" applyFont="1" applyFill="1" applyBorder="1" applyProtection="1"/>
    <xf numFmtId="0" fontId="27" fillId="10" borderId="0" xfId="0" applyFont="1" applyFill="1" applyBorder="1" applyAlignment="1">
      <alignment horizontal="center" vertical="center"/>
    </xf>
    <xf numFmtId="0" fontId="2" fillId="10" borderId="0" xfId="0" applyFont="1" applyFill="1" applyBorder="1" applyAlignment="1">
      <alignment horizontal="center" vertical="top"/>
    </xf>
    <xf numFmtId="1" fontId="31" fillId="10" borderId="0" xfId="0" applyNumberFormat="1" applyFont="1" applyFill="1" applyBorder="1" applyAlignment="1">
      <alignment horizontal="center" vertical="center"/>
    </xf>
    <xf numFmtId="0" fontId="22" fillId="10" borderId="0" xfId="0" applyFont="1" applyFill="1" applyBorder="1" applyAlignment="1">
      <alignment vertical="center"/>
    </xf>
    <xf numFmtId="0" fontId="46" fillId="0" borderId="1" xfId="0" applyFont="1" applyFill="1" applyBorder="1" applyAlignment="1" applyProtection="1">
      <alignment horizontal="center" vertical="center"/>
      <protection hidden="1"/>
    </xf>
    <xf numFmtId="0" fontId="55" fillId="4" borderId="1" xfId="0" applyFont="1" applyFill="1" applyBorder="1" applyAlignment="1" applyProtection="1">
      <alignment horizontal="center" vertical="center"/>
      <protection locked="0"/>
    </xf>
    <xf numFmtId="2" fontId="47" fillId="4" borderId="1" xfId="0" applyNumberFormat="1" applyFont="1" applyFill="1" applyBorder="1" applyAlignment="1" applyProtection="1">
      <alignment horizontal="center" vertical="center" shrinkToFit="1"/>
      <protection locked="0"/>
    </xf>
    <xf numFmtId="0" fontId="4" fillId="0" borderId="95" xfId="0" applyFont="1" applyFill="1" applyBorder="1" applyAlignment="1">
      <alignment horizontal="center" vertical="center"/>
    </xf>
    <xf numFmtId="0" fontId="4" fillId="0" borderId="77" xfId="0" applyFont="1" applyFill="1" applyBorder="1" applyAlignment="1" applyProtection="1">
      <alignment vertical="center"/>
      <protection hidden="1"/>
    </xf>
    <xf numFmtId="164" fontId="4" fillId="8" borderId="1" xfId="0" applyNumberFormat="1" applyFont="1" applyFill="1" applyBorder="1" applyAlignment="1" applyProtection="1">
      <alignment horizontal="center" vertical="center"/>
      <protection hidden="1"/>
    </xf>
    <xf numFmtId="164" fontId="6" fillId="8" borderId="1" xfId="0" applyNumberFormat="1" applyFont="1" applyFill="1" applyBorder="1" applyAlignment="1" applyProtection="1">
      <alignment horizontal="center" vertical="center"/>
      <protection hidden="1"/>
    </xf>
    <xf numFmtId="164" fontId="17" fillId="0" borderId="0" xfId="0" applyNumberFormat="1" applyFont="1" applyFill="1" applyBorder="1" applyAlignment="1" applyProtection="1">
      <alignment horizontal="left" vertical="top"/>
      <protection hidden="1"/>
    </xf>
    <xf numFmtId="164" fontId="6" fillId="0" borderId="0" xfId="0" applyNumberFormat="1" applyFont="1" applyFill="1" applyBorder="1" applyAlignment="1">
      <alignment horizontal="left" vertical="top"/>
    </xf>
    <xf numFmtId="0" fontId="26" fillId="10" borderId="1" xfId="0" applyFont="1" applyFill="1" applyBorder="1" applyAlignment="1">
      <alignment horizontal="center" vertical="center"/>
    </xf>
    <xf numFmtId="0" fontId="64" fillId="0" borderId="1" xfId="0" applyFont="1" applyFill="1" applyBorder="1" applyAlignment="1">
      <alignment horizontal="center" vertical="center"/>
    </xf>
    <xf numFmtId="0" fontId="2" fillId="10" borderId="22" xfId="0" applyFont="1" applyFill="1" applyBorder="1" applyAlignment="1">
      <alignment vertical="top"/>
    </xf>
    <xf numFmtId="0" fontId="0" fillId="10" borderId="0" xfId="0" applyFill="1" applyAlignment="1">
      <alignment horizontal="left" vertical="top"/>
    </xf>
    <xf numFmtId="0" fontId="27" fillId="10" borderId="0" xfId="0" applyFont="1" applyFill="1" applyAlignment="1">
      <alignment vertical="top" wrapText="1"/>
    </xf>
    <xf numFmtId="0" fontId="27" fillId="10" borderId="0" xfId="0" applyFont="1" applyFill="1" applyAlignment="1">
      <alignment vertical="top" textRotation="33" wrapText="1"/>
    </xf>
    <xf numFmtId="0" fontId="32" fillId="10" borderId="0" xfId="0" applyFont="1" applyFill="1" applyAlignment="1">
      <alignment vertical="top" wrapText="1"/>
    </xf>
    <xf numFmtId="0" fontId="0" fillId="10" borderId="0" xfId="0" applyFill="1" applyBorder="1" applyAlignment="1">
      <alignment horizontal="center" vertical="top"/>
    </xf>
    <xf numFmtId="164" fontId="11" fillId="0" borderId="32" xfId="0" applyNumberFormat="1" applyFont="1" applyFill="1" applyBorder="1" applyAlignment="1" applyProtection="1">
      <alignment horizontal="center" vertical="center"/>
      <protection hidden="1"/>
    </xf>
    <xf numFmtId="0" fontId="4" fillId="0" borderId="79" xfId="0" applyFont="1" applyFill="1" applyBorder="1" applyAlignment="1" applyProtection="1">
      <alignment horizontal="center" vertical="center"/>
      <protection hidden="1"/>
    </xf>
    <xf numFmtId="164" fontId="18" fillId="0" borderId="1" xfId="0" applyNumberFormat="1" applyFont="1" applyBorder="1" applyAlignment="1" applyProtection="1">
      <alignment horizontal="center" vertical="center" wrapText="1"/>
      <protection hidden="1"/>
    </xf>
    <xf numFmtId="164" fontId="16" fillId="0" borderId="1" xfId="0" applyNumberFormat="1" applyFont="1" applyBorder="1" applyAlignment="1" applyProtection="1">
      <alignment horizontal="center" vertical="center" wrapText="1"/>
      <protection hidden="1"/>
    </xf>
    <xf numFmtId="164" fontId="23" fillId="4" borderId="1" xfId="0" applyNumberFormat="1" applyFont="1" applyFill="1" applyBorder="1" applyAlignment="1" applyProtection="1">
      <alignment horizontal="center" vertical="center" shrinkToFit="1"/>
      <protection locked="0"/>
    </xf>
    <xf numFmtId="164" fontId="28" fillId="0" borderId="1" xfId="0" applyNumberFormat="1" applyFont="1" applyBorder="1" applyAlignment="1" applyProtection="1">
      <alignment horizontal="center" vertical="center" wrapText="1"/>
      <protection hidden="1"/>
    </xf>
    <xf numFmtId="164" fontId="42" fillId="3" borderId="1" xfId="0" applyNumberFormat="1" applyFont="1" applyFill="1" applyBorder="1" applyAlignment="1" applyProtection="1">
      <alignment horizontal="center" vertical="center"/>
      <protection hidden="1"/>
    </xf>
    <xf numFmtId="164" fontId="47" fillId="4" borderId="1" xfId="0" applyNumberFormat="1" applyFont="1" applyFill="1" applyBorder="1" applyAlignment="1" applyProtection="1">
      <alignment horizontal="center" vertical="center" shrinkToFit="1"/>
      <protection locked="0"/>
    </xf>
    <xf numFmtId="164" fontId="0" fillId="0" borderId="0" xfId="0" applyNumberFormat="1" applyFill="1" applyBorder="1" applyAlignment="1">
      <alignment horizontal="left" vertical="top"/>
    </xf>
    <xf numFmtId="164" fontId="45" fillId="0" borderId="0" xfId="0" applyNumberFormat="1" applyFont="1" applyFill="1" applyBorder="1" applyAlignment="1">
      <alignment vertical="center" wrapText="1"/>
    </xf>
    <xf numFmtId="0" fontId="4" fillId="0" borderId="103" xfId="0" applyFont="1" applyFill="1" applyBorder="1" applyAlignment="1" applyProtection="1">
      <alignment horizontal="center" vertical="center"/>
      <protection hidden="1"/>
    </xf>
    <xf numFmtId="164" fontId="11" fillId="0" borderId="7" xfId="0" applyNumberFormat="1" applyFont="1" applyFill="1" applyBorder="1" applyAlignment="1" applyProtection="1">
      <alignment horizontal="center" vertical="center"/>
      <protection hidden="1"/>
    </xf>
    <xf numFmtId="164" fontId="11" fillId="0" borderId="104" xfId="0" applyNumberFormat="1" applyFont="1" applyFill="1" applyBorder="1" applyAlignment="1" applyProtection="1">
      <alignment horizontal="center" vertical="center"/>
      <protection hidden="1"/>
    </xf>
    <xf numFmtId="1" fontId="0" fillId="0" borderId="0" xfId="0" applyNumberFormat="1" applyFill="1" applyBorder="1" applyAlignment="1">
      <alignment horizontal="left" vertical="top"/>
    </xf>
    <xf numFmtId="14" fontId="11" fillId="4" borderId="45" xfId="0" applyNumberFormat="1" applyFont="1" applyFill="1" applyBorder="1" applyAlignment="1" applyProtection="1">
      <alignment horizontal="center" vertical="center"/>
      <protection locked="0"/>
    </xf>
    <xf numFmtId="14" fontId="11" fillId="4" borderId="38" xfId="0" applyNumberFormat="1" applyFont="1" applyFill="1" applyBorder="1" applyAlignment="1" applyProtection="1">
      <alignment horizontal="center" vertical="center"/>
      <protection locked="0"/>
    </xf>
    <xf numFmtId="14" fontId="11" fillId="4" borderId="81" xfId="0" applyNumberFormat="1" applyFont="1" applyFill="1" applyBorder="1" applyAlignment="1" applyProtection="1">
      <alignment horizontal="center" vertical="center"/>
      <protection locked="0"/>
    </xf>
    <xf numFmtId="14" fontId="11" fillId="4" borderId="82" xfId="0" applyNumberFormat="1" applyFont="1" applyFill="1" applyBorder="1" applyAlignment="1" applyProtection="1">
      <alignment horizontal="center" vertical="center"/>
      <protection locked="0"/>
    </xf>
    <xf numFmtId="0" fontId="40" fillId="8" borderId="43" xfId="0" applyFont="1" applyFill="1" applyBorder="1" applyAlignment="1">
      <alignment horizontal="center" vertical="center"/>
    </xf>
    <xf numFmtId="3" fontId="14" fillId="0" borderId="1" xfId="0" applyNumberFormat="1" applyFont="1" applyFill="1" applyBorder="1" applyAlignment="1" applyProtection="1">
      <alignment horizontal="center" vertical="center"/>
      <protection hidden="1"/>
    </xf>
    <xf numFmtId="0" fontId="22" fillId="10" borderId="19" xfId="0" applyFont="1" applyFill="1" applyBorder="1" applyAlignment="1">
      <alignment vertical="center"/>
    </xf>
    <xf numFmtId="14" fontId="6" fillId="4" borderId="1" xfId="0" applyNumberFormat="1" applyFont="1" applyFill="1" applyBorder="1" applyAlignment="1" applyProtection="1">
      <alignment horizontal="center" vertical="center"/>
      <protection locked="0"/>
    </xf>
    <xf numFmtId="14" fontId="6" fillId="4" borderId="3" xfId="0" applyNumberFormat="1" applyFont="1" applyFill="1" applyBorder="1" applyAlignment="1" applyProtection="1">
      <alignment horizontal="center" vertical="center"/>
      <protection locked="0"/>
    </xf>
    <xf numFmtId="3" fontId="57" fillId="0" borderId="8" xfId="0" applyNumberFormat="1" applyFont="1" applyFill="1" applyBorder="1" applyAlignment="1" applyProtection="1">
      <alignment horizontal="center" vertical="center"/>
      <protection hidden="1"/>
    </xf>
    <xf numFmtId="3" fontId="19" fillId="0" borderId="0" xfId="0" applyNumberFormat="1" applyFont="1" applyFill="1" applyBorder="1" applyAlignment="1">
      <alignment horizontal="center" vertical="center"/>
    </xf>
    <xf numFmtId="3" fontId="19" fillId="0" borderId="107" xfId="0" applyNumberFormat="1" applyFont="1" applyFill="1" applyBorder="1" applyAlignment="1">
      <alignment horizontal="center" vertical="center"/>
    </xf>
    <xf numFmtId="2" fontId="9" fillId="0" borderId="18" xfId="0" applyNumberFormat="1" applyFont="1" applyFill="1" applyBorder="1" applyAlignment="1" applyProtection="1">
      <alignment horizontal="center" vertical="center" wrapText="1" shrinkToFit="1"/>
      <protection hidden="1"/>
    </xf>
    <xf numFmtId="2" fontId="9" fillId="0" borderId="6" xfId="0" applyNumberFormat="1" applyFont="1" applyFill="1" applyBorder="1" applyAlignment="1" applyProtection="1">
      <alignment horizontal="center" vertical="center" wrapText="1" shrinkToFit="1"/>
      <protection hidden="1"/>
    </xf>
    <xf numFmtId="0" fontId="31" fillId="4" borderId="17" xfId="0" applyFont="1" applyFill="1" applyBorder="1" applyAlignment="1" applyProtection="1">
      <alignment horizontal="center" vertical="center"/>
      <protection locked="0"/>
    </xf>
    <xf numFmtId="0" fontId="31" fillId="4" borderId="2" xfId="0" applyFont="1" applyFill="1" applyBorder="1" applyAlignment="1" applyProtection="1">
      <alignment horizontal="center" vertical="center"/>
      <protection locked="0"/>
    </xf>
    <xf numFmtId="14" fontId="17" fillId="4" borderId="45" xfId="0" applyNumberFormat="1" applyFont="1" applyFill="1" applyBorder="1" applyAlignment="1" applyProtection="1">
      <alignment horizontal="center" vertical="center"/>
      <protection locked="0"/>
    </xf>
    <xf numFmtId="14" fontId="17" fillId="4" borderId="38" xfId="0" applyNumberFormat="1" applyFont="1" applyFill="1" applyBorder="1" applyAlignment="1" applyProtection="1">
      <alignment horizontal="center" vertical="center"/>
      <protection locked="0"/>
    </xf>
    <xf numFmtId="14" fontId="17" fillId="4" borderId="81" xfId="0" applyNumberFormat="1" applyFont="1" applyFill="1" applyBorder="1" applyAlignment="1" applyProtection="1">
      <alignment horizontal="center" vertical="center"/>
      <protection locked="0"/>
    </xf>
    <xf numFmtId="14" fontId="17" fillId="4" borderId="82" xfId="0" applyNumberFormat="1" applyFont="1" applyFill="1" applyBorder="1" applyAlignment="1" applyProtection="1">
      <alignment horizontal="center" vertical="center"/>
      <protection locked="0"/>
    </xf>
    <xf numFmtId="164" fontId="12" fillId="8" borderId="13" xfId="0" applyNumberFormat="1" applyFont="1" applyFill="1" applyBorder="1" applyAlignment="1" applyProtection="1">
      <alignment horizontal="center" vertical="center"/>
      <protection hidden="1"/>
    </xf>
    <xf numFmtId="1" fontId="16" fillId="0" borderId="85" xfId="0" applyNumberFormat="1" applyFont="1" applyFill="1" applyBorder="1" applyAlignment="1" applyProtection="1">
      <alignment horizontal="center" vertical="center"/>
    </xf>
    <xf numFmtId="1" fontId="16" fillId="0" borderId="86" xfId="0" applyNumberFormat="1" applyFont="1" applyFill="1" applyBorder="1" applyAlignment="1" applyProtection="1">
      <alignment horizontal="center" vertical="center"/>
    </xf>
    <xf numFmtId="1" fontId="16" fillId="0" borderId="87" xfId="0" applyNumberFormat="1" applyFont="1" applyFill="1" applyBorder="1" applyAlignment="1" applyProtection="1">
      <alignment horizontal="center" vertical="center"/>
    </xf>
    <xf numFmtId="1" fontId="16" fillId="0" borderId="88" xfId="0" applyNumberFormat="1" applyFont="1" applyFill="1" applyBorder="1" applyAlignment="1" applyProtection="1">
      <alignment horizontal="center" vertical="center"/>
    </xf>
    <xf numFmtId="0" fontId="72" fillId="0" borderId="17" xfId="0" applyFont="1" applyFill="1" applyBorder="1" applyAlignment="1">
      <alignment horizontal="center" vertical="center"/>
    </xf>
    <xf numFmtId="0" fontId="72" fillId="0" borderId="1" xfId="0" applyFont="1" applyFill="1" applyBorder="1" applyAlignment="1">
      <alignment horizontal="center" vertical="center"/>
    </xf>
    <xf numFmtId="0" fontId="25" fillId="11" borderId="0" xfId="0" applyFont="1" applyFill="1" applyBorder="1" applyAlignment="1">
      <alignment vertical="center"/>
    </xf>
    <xf numFmtId="0" fontId="25" fillId="0" borderId="0" xfId="0" applyFont="1" applyFill="1" applyBorder="1" applyAlignment="1" applyProtection="1">
      <alignment vertical="center"/>
      <protection hidden="1"/>
    </xf>
    <xf numFmtId="0" fontId="25" fillId="0" borderId="102" xfId="0" applyFont="1" applyFill="1" applyBorder="1" applyAlignment="1" applyProtection="1">
      <alignment horizontal="center" vertical="center"/>
      <protection hidden="1"/>
    </xf>
    <xf numFmtId="0" fontId="24" fillId="0" borderId="0" xfId="0" applyFont="1" applyFill="1" applyBorder="1" applyAlignment="1">
      <alignment vertical="center" wrapText="1"/>
    </xf>
    <xf numFmtId="0" fontId="44" fillId="0" borderId="116" xfId="0" applyFont="1" applyFill="1" applyBorder="1" applyAlignment="1">
      <alignment horizontal="center" vertical="center"/>
    </xf>
    <xf numFmtId="2" fontId="4" fillId="3" borderId="68" xfId="0" applyNumberFormat="1" applyFont="1" applyFill="1" applyBorder="1" applyAlignment="1">
      <alignment horizontal="center" vertical="center" wrapText="1"/>
    </xf>
    <xf numFmtId="1" fontId="4" fillId="4" borderId="117" xfId="0" applyNumberFormat="1" applyFont="1" applyFill="1" applyBorder="1" applyAlignment="1" applyProtection="1">
      <alignment horizontal="center" vertical="center"/>
      <protection locked="0"/>
    </xf>
    <xf numFmtId="0" fontId="24" fillId="0" borderId="102" xfId="0" applyFont="1" applyFill="1" applyBorder="1" applyAlignment="1" applyProtection="1">
      <alignment vertical="center"/>
      <protection hidden="1"/>
    </xf>
    <xf numFmtId="0" fontId="24" fillId="0" borderId="118" xfId="0" applyFont="1" applyFill="1" applyBorder="1" applyAlignment="1" applyProtection="1">
      <alignment vertical="center"/>
      <protection hidden="1"/>
    </xf>
    <xf numFmtId="0" fontId="29" fillId="12" borderId="119" xfId="0" applyFont="1" applyFill="1" applyBorder="1" applyAlignment="1">
      <alignment horizontal="center" vertical="center" wrapText="1"/>
    </xf>
    <xf numFmtId="0" fontId="3" fillId="3" borderId="79" xfId="0" applyFont="1" applyFill="1" applyBorder="1" applyAlignment="1">
      <alignment horizontal="left" vertical="top" wrapText="1" indent="2"/>
    </xf>
    <xf numFmtId="0" fontId="43" fillId="0" borderId="99" xfId="0" applyFont="1" applyFill="1" applyBorder="1" applyAlignment="1">
      <alignment vertical="center" wrapText="1"/>
    </xf>
    <xf numFmtId="0" fontId="29" fillId="0" borderId="120" xfId="0" applyFont="1" applyBorder="1" applyAlignment="1">
      <alignment horizontal="center" vertical="center" wrapText="1"/>
    </xf>
    <xf numFmtId="0" fontId="29" fillId="0" borderId="120" xfId="0" applyFont="1" applyBorder="1" applyAlignment="1">
      <alignment horizontal="left" vertical="top" wrapText="1" indent="2"/>
    </xf>
    <xf numFmtId="0" fontId="3" fillId="0" borderId="121" xfId="0" applyFont="1" applyBorder="1" applyAlignment="1">
      <alignment horizontal="left" vertical="top" wrapText="1" indent="2"/>
    </xf>
    <xf numFmtId="0" fontId="13" fillId="0" borderId="0" xfId="0" applyFont="1" applyBorder="1" applyAlignment="1">
      <alignment horizontal="right" vertical="center" indent="1"/>
    </xf>
    <xf numFmtId="164" fontId="10" fillId="3" borderId="123" xfId="0" applyNumberFormat="1" applyFont="1" applyFill="1" applyBorder="1" applyAlignment="1" applyProtection="1">
      <alignment horizontal="center" vertical="center"/>
      <protection hidden="1"/>
    </xf>
    <xf numFmtId="2" fontId="34" fillId="2" borderId="46" xfId="0" applyNumberFormat="1" applyFont="1" applyFill="1" applyBorder="1" applyAlignment="1">
      <alignment vertical="center" textRotation="90" wrapText="1"/>
    </xf>
    <xf numFmtId="0" fontId="43" fillId="0" borderId="46" xfId="0" applyFont="1" applyFill="1" applyBorder="1" applyAlignment="1">
      <alignment vertical="center" wrapText="1"/>
    </xf>
    <xf numFmtId="0" fontId="43" fillId="0" borderId="100" xfId="0" applyFont="1" applyFill="1" applyBorder="1" applyAlignment="1">
      <alignment vertical="center" wrapText="1"/>
    </xf>
    <xf numFmtId="0" fontId="43" fillId="0" borderId="101" xfId="0" applyFont="1" applyFill="1" applyBorder="1" applyAlignment="1">
      <alignment vertical="center" wrapText="1"/>
    </xf>
    <xf numFmtId="0" fontId="29" fillId="0" borderId="79" xfId="0" applyFont="1" applyBorder="1" applyAlignment="1">
      <alignment horizontal="center" vertical="center" wrapText="1"/>
    </xf>
    <xf numFmtId="1" fontId="6" fillId="4" borderId="117" xfId="0" applyNumberFormat="1" applyFont="1" applyFill="1" applyBorder="1" applyAlignment="1" applyProtection="1">
      <alignment horizontal="center" vertical="center"/>
      <protection locked="0"/>
    </xf>
    <xf numFmtId="0" fontId="41" fillId="13" borderId="58" xfId="0" applyFont="1" applyFill="1" applyBorder="1" applyAlignment="1">
      <alignment horizontal="center" vertical="center" wrapText="1"/>
    </xf>
    <xf numFmtId="0" fontId="24" fillId="0" borderId="124" xfId="0" applyFont="1" applyFill="1" applyBorder="1" applyAlignment="1" applyProtection="1">
      <alignment horizontal="center" vertical="center" wrapText="1"/>
      <protection hidden="1"/>
    </xf>
    <xf numFmtId="0" fontId="29" fillId="0" borderId="127" xfId="0" applyFont="1" applyFill="1" applyBorder="1" applyAlignment="1">
      <alignment horizontal="center" vertical="center" wrapText="1"/>
    </xf>
    <xf numFmtId="0" fontId="0" fillId="0" borderId="79" xfId="0" applyFill="1" applyBorder="1" applyAlignment="1">
      <alignment horizontal="left" vertical="top"/>
    </xf>
    <xf numFmtId="2" fontId="34" fillId="0" borderId="100" xfId="0" applyNumberFormat="1" applyFont="1" applyFill="1" applyBorder="1" applyAlignment="1">
      <alignment vertical="center" textRotation="90" wrapText="1"/>
    </xf>
    <xf numFmtId="0" fontId="46" fillId="0" borderId="0" xfId="0" applyFont="1" applyFill="1" applyBorder="1" applyAlignment="1">
      <alignment horizontal="center" vertical="center"/>
    </xf>
    <xf numFmtId="0" fontId="26" fillId="0" borderId="99" xfId="0" applyFont="1" applyFill="1" applyBorder="1" applyAlignment="1">
      <alignment horizontal="center" vertical="center"/>
    </xf>
    <xf numFmtId="0" fontId="33" fillId="2" borderId="114" xfId="0" applyFont="1" applyFill="1" applyBorder="1" applyAlignment="1">
      <alignment horizontal="center" vertical="center" wrapText="1"/>
    </xf>
    <xf numFmtId="0" fontId="39" fillId="2" borderId="129" xfId="0" applyFont="1" applyFill="1" applyBorder="1" applyAlignment="1">
      <alignment horizontal="center" vertical="center" wrapText="1"/>
    </xf>
    <xf numFmtId="0" fontId="41" fillId="3" borderId="58" xfId="0" applyFont="1" applyFill="1" applyBorder="1" applyAlignment="1">
      <alignment horizontal="center" vertical="center" wrapText="1"/>
    </xf>
    <xf numFmtId="0" fontId="29" fillId="13" borderId="58" xfId="0" applyFont="1" applyFill="1" applyBorder="1" applyAlignment="1">
      <alignment horizontal="center" vertical="center" wrapText="1"/>
    </xf>
    <xf numFmtId="0" fontId="29" fillId="13" borderId="125" xfId="0" applyFont="1" applyFill="1" applyBorder="1" applyAlignment="1">
      <alignment horizontal="center" vertical="center" wrapText="1"/>
    </xf>
    <xf numFmtId="0" fontId="1" fillId="3" borderId="122" xfId="0" applyFont="1" applyFill="1" applyBorder="1" applyAlignment="1">
      <alignment horizontal="right" vertical="center"/>
    </xf>
    <xf numFmtId="0" fontId="12" fillId="3" borderId="62" xfId="0" applyFont="1" applyFill="1" applyBorder="1" applyAlignment="1">
      <alignment horizontal="right" vertical="center"/>
    </xf>
    <xf numFmtId="0" fontId="1" fillId="0" borderId="100" xfId="0" applyFont="1" applyFill="1" applyBorder="1" applyAlignment="1">
      <alignment horizontal="center" vertical="center"/>
    </xf>
    <xf numFmtId="0" fontId="1" fillId="0" borderId="100" xfId="0" applyFont="1" applyFill="1" applyBorder="1" applyAlignment="1" applyProtection="1">
      <alignment horizontal="center" vertical="center"/>
      <protection locked="0"/>
    </xf>
    <xf numFmtId="0" fontId="25" fillId="0" borderId="101" xfId="0" applyFont="1" applyFill="1" applyBorder="1" applyAlignment="1" applyProtection="1">
      <alignment horizontal="center" vertical="center"/>
      <protection hidden="1"/>
    </xf>
    <xf numFmtId="0" fontId="25" fillId="0" borderId="79" xfId="0" applyFont="1" applyFill="1" applyBorder="1" applyAlignment="1">
      <alignment vertical="center" textRotation="60"/>
    </xf>
    <xf numFmtId="0" fontId="38" fillId="0" borderId="79" xfId="0" applyFont="1" applyBorder="1" applyAlignment="1">
      <alignment vertical="center" textRotation="90"/>
    </xf>
    <xf numFmtId="0" fontId="25" fillId="0" borderId="79" xfId="0" applyFont="1" applyFill="1" applyBorder="1" applyAlignment="1">
      <alignment vertical="center"/>
    </xf>
    <xf numFmtId="1" fontId="74" fillId="4" borderId="130" xfId="0" applyNumberFormat="1" applyFont="1" applyFill="1" applyBorder="1" applyAlignment="1" applyProtection="1">
      <alignment horizontal="center" vertical="center"/>
      <protection locked="0"/>
    </xf>
    <xf numFmtId="1" fontId="74" fillId="4" borderId="67" xfId="0" applyNumberFormat="1" applyFont="1" applyFill="1" applyBorder="1" applyAlignment="1" applyProtection="1">
      <alignment horizontal="center" vertical="center"/>
      <protection locked="0"/>
    </xf>
    <xf numFmtId="1" fontId="6" fillId="4" borderId="82" xfId="0" applyNumberFormat="1" applyFont="1" applyFill="1" applyBorder="1" applyAlignment="1" applyProtection="1">
      <alignment horizontal="center" vertical="center"/>
      <protection locked="0"/>
    </xf>
    <xf numFmtId="0" fontId="6" fillId="4" borderId="17" xfId="0" applyFont="1" applyFill="1" applyBorder="1" applyAlignment="1" applyProtection="1">
      <alignment horizontal="center" vertical="center"/>
      <protection locked="0"/>
    </xf>
    <xf numFmtId="0" fontId="41" fillId="14" borderId="133" xfId="0" applyFont="1" applyFill="1" applyBorder="1" applyAlignment="1">
      <alignment horizontal="center" vertical="center" wrapText="1"/>
    </xf>
    <xf numFmtId="0" fontId="3" fillId="14" borderId="134" xfId="0" applyFont="1" applyFill="1" applyBorder="1" applyAlignment="1">
      <alignment horizontal="center" vertical="center" wrapText="1"/>
    </xf>
    <xf numFmtId="2" fontId="34" fillId="0" borderId="18" xfId="0" applyNumberFormat="1" applyFont="1" applyFill="1" applyBorder="1" applyAlignment="1">
      <alignment vertical="center" textRotation="90" wrapText="1"/>
    </xf>
    <xf numFmtId="0" fontId="51" fillId="0" borderId="27" xfId="0" applyFont="1" applyFill="1" applyBorder="1" applyAlignment="1">
      <alignment horizontal="center" vertical="center" wrapText="1"/>
    </xf>
    <xf numFmtId="0" fontId="0" fillId="10" borderId="0" xfId="0" applyFill="1" applyBorder="1" applyAlignment="1" applyProtection="1">
      <alignment horizontal="left" vertical="top"/>
      <protection hidden="1"/>
    </xf>
    <xf numFmtId="0" fontId="3" fillId="13" borderId="5" xfId="0" applyFont="1" applyFill="1" applyBorder="1" applyAlignment="1">
      <alignment horizontal="center" vertical="center" wrapText="1"/>
    </xf>
    <xf numFmtId="0" fontId="4" fillId="4" borderId="141" xfId="0" applyFont="1" applyFill="1" applyBorder="1" applyAlignment="1" applyProtection="1">
      <alignment horizontal="center" vertical="center"/>
      <protection locked="0"/>
    </xf>
    <xf numFmtId="0" fontId="77" fillId="13" borderId="5" xfId="0" applyFont="1" applyFill="1" applyBorder="1" applyAlignment="1">
      <alignment horizontal="left" vertical="center" wrapText="1"/>
    </xf>
    <xf numFmtId="0" fontId="1" fillId="0" borderId="20" xfId="0" applyFont="1" applyFill="1" applyBorder="1" applyAlignment="1">
      <alignment horizontal="center" vertical="center"/>
    </xf>
    <xf numFmtId="0" fontId="1" fillId="0" borderId="22" xfId="0" applyFont="1" applyFill="1" applyBorder="1" applyAlignment="1">
      <alignment horizontal="center" vertical="center"/>
    </xf>
    <xf numFmtId="0" fontId="3" fillId="0" borderId="0" xfId="0" applyFont="1" applyBorder="1" applyAlignment="1">
      <alignment horizontal="left" vertical="top" wrapText="1" indent="2"/>
    </xf>
    <xf numFmtId="0" fontId="72" fillId="0" borderId="95" xfId="0" applyFont="1" applyBorder="1" applyAlignment="1">
      <alignment horizontal="center" vertical="center"/>
    </xf>
    <xf numFmtId="0" fontId="24" fillId="0" borderId="1" xfId="0" applyFont="1" applyFill="1" applyBorder="1" applyAlignment="1" applyProtection="1">
      <alignment horizontal="center" vertical="center"/>
    </xf>
    <xf numFmtId="0" fontId="17" fillId="0" borderId="1" xfId="0" applyFont="1" applyFill="1" applyBorder="1" applyAlignment="1" applyProtection="1">
      <alignment horizontal="center" vertical="center"/>
    </xf>
    <xf numFmtId="0" fontId="24" fillId="0" borderId="2" xfId="0" applyFont="1" applyFill="1" applyBorder="1" applyAlignment="1" applyProtection="1">
      <alignment horizontal="center" vertical="center"/>
    </xf>
    <xf numFmtId="0" fontId="17" fillId="0" borderId="2" xfId="0" applyFont="1" applyFill="1" applyBorder="1" applyAlignment="1" applyProtection="1">
      <alignment horizontal="center" vertical="center"/>
    </xf>
    <xf numFmtId="0" fontId="72" fillId="0" borderId="41" xfId="0" applyFont="1" applyBorder="1" applyAlignment="1">
      <alignment horizontal="center" vertical="center"/>
    </xf>
    <xf numFmtId="0" fontId="4" fillId="0" borderId="132" xfId="0" applyFont="1" applyFill="1" applyBorder="1" applyAlignment="1">
      <alignment horizontal="center" vertical="center" wrapText="1"/>
    </xf>
    <xf numFmtId="0" fontId="4" fillId="0" borderId="116" xfId="0" applyFont="1" applyFill="1" applyBorder="1" applyAlignment="1">
      <alignment horizontal="center" vertical="center" wrapText="1"/>
    </xf>
    <xf numFmtId="0" fontId="0" fillId="10" borderId="0" xfId="0" applyFill="1" applyBorder="1" applyAlignment="1">
      <alignment horizontal="center" vertical="top"/>
    </xf>
    <xf numFmtId="0" fontId="31" fillId="4" borderId="2" xfId="0" applyFont="1" applyFill="1" applyBorder="1" applyAlignment="1" applyProtection="1">
      <alignment horizontal="center" vertical="center"/>
      <protection locked="0"/>
    </xf>
    <xf numFmtId="0" fontId="6" fillId="10" borderId="7" xfId="0" applyFont="1" applyFill="1" applyBorder="1" applyAlignment="1">
      <alignment horizontal="left" vertical="center"/>
    </xf>
    <xf numFmtId="3" fontId="19" fillId="0" borderId="142" xfId="0" applyNumberFormat="1" applyFont="1" applyFill="1" applyBorder="1" applyAlignment="1">
      <alignment horizontal="center" vertical="center"/>
    </xf>
    <xf numFmtId="0" fontId="4" fillId="0" borderId="76" xfId="0" applyFont="1" applyFill="1" applyBorder="1" applyAlignment="1" applyProtection="1">
      <alignment horizontal="center" vertical="center"/>
      <protection hidden="1"/>
    </xf>
    <xf numFmtId="0" fontId="61" fillId="24" borderId="68" xfId="0" applyFont="1" applyFill="1" applyBorder="1" applyAlignment="1" applyProtection="1">
      <alignment horizontal="center" vertical="center" wrapText="1"/>
      <protection hidden="1"/>
    </xf>
    <xf numFmtId="0" fontId="61" fillId="24" borderId="41" xfId="0" applyFont="1" applyFill="1" applyBorder="1" applyAlignment="1" applyProtection="1">
      <alignment horizontal="center" vertical="center" wrapText="1"/>
      <protection hidden="1"/>
    </xf>
    <xf numFmtId="0" fontId="61" fillId="24" borderId="42" xfId="0" applyFont="1" applyFill="1" applyBorder="1" applyAlignment="1" applyProtection="1">
      <alignment horizontal="center" vertical="center" wrapText="1"/>
      <protection hidden="1"/>
    </xf>
    <xf numFmtId="0" fontId="61" fillId="24" borderId="6" xfId="0" applyFont="1" applyFill="1" applyBorder="1" applyAlignment="1" applyProtection="1">
      <alignment horizontal="center" vertical="center" wrapText="1"/>
      <protection hidden="1"/>
    </xf>
    <xf numFmtId="0" fontId="62" fillId="24" borderId="97" xfId="0" applyFont="1" applyFill="1" applyBorder="1" applyAlignment="1" applyProtection="1">
      <alignment horizontal="center" vertical="center" wrapText="1"/>
      <protection hidden="1"/>
    </xf>
    <xf numFmtId="0" fontId="61" fillId="24" borderId="15" xfId="0" applyFont="1" applyFill="1" applyBorder="1" applyAlignment="1" applyProtection="1">
      <alignment horizontal="center" vertical="center" wrapText="1"/>
      <protection hidden="1"/>
    </xf>
    <xf numFmtId="164" fontId="17" fillId="0" borderId="143" xfId="0" applyNumberFormat="1" applyFont="1" applyFill="1" applyBorder="1" applyAlignment="1" applyProtection="1">
      <alignment horizontal="center" vertical="center"/>
      <protection hidden="1"/>
    </xf>
    <xf numFmtId="164" fontId="17" fillId="0" borderId="76" xfId="0" applyNumberFormat="1" applyFont="1" applyFill="1" applyBorder="1" applyAlignment="1" applyProtection="1">
      <alignment horizontal="center" vertical="center"/>
      <protection hidden="1"/>
    </xf>
    <xf numFmtId="164" fontId="6" fillId="8" borderId="102" xfId="0" applyNumberFormat="1" applyFont="1" applyFill="1" applyBorder="1" applyAlignment="1" applyProtection="1">
      <alignment horizontal="center" vertical="center"/>
      <protection hidden="1"/>
    </xf>
    <xf numFmtId="164" fontId="17" fillId="0" borderId="101" xfId="0" applyNumberFormat="1" applyFont="1" applyFill="1" applyBorder="1" applyAlignment="1" applyProtection="1">
      <alignment horizontal="center" vertical="center"/>
      <protection hidden="1"/>
    </xf>
    <xf numFmtId="0" fontId="1" fillId="0" borderId="143" xfId="0" applyFont="1" applyFill="1" applyBorder="1" applyAlignment="1" applyProtection="1">
      <alignment horizontal="center" vertical="center"/>
      <protection hidden="1"/>
    </xf>
    <xf numFmtId="0" fontId="4" fillId="0" borderId="145" xfId="0" applyFont="1" applyFill="1" applyBorder="1" applyAlignment="1" applyProtection="1">
      <alignment horizontal="center" vertical="center"/>
      <protection hidden="1"/>
    </xf>
    <xf numFmtId="164" fontId="11" fillId="0" borderId="146" xfId="0" applyNumberFormat="1" applyFont="1" applyFill="1" applyBorder="1" applyAlignment="1" applyProtection="1">
      <alignment horizontal="center" vertical="center"/>
      <protection hidden="1"/>
    </xf>
    <xf numFmtId="164" fontId="4" fillId="0" borderId="147" xfId="0" applyNumberFormat="1" applyFont="1" applyFill="1" applyBorder="1" applyAlignment="1" applyProtection="1">
      <alignment horizontal="center" vertical="center"/>
      <protection hidden="1"/>
    </xf>
    <xf numFmtId="164" fontId="4" fillId="0" borderId="37" xfId="0" applyNumberFormat="1" applyFont="1" applyFill="1" applyBorder="1" applyAlignment="1" applyProtection="1">
      <alignment horizontal="center" vertical="center"/>
      <protection hidden="1"/>
    </xf>
    <xf numFmtId="164" fontId="4" fillId="0" borderId="35" xfId="0" applyNumberFormat="1" applyFont="1" applyFill="1" applyBorder="1" applyAlignment="1" applyProtection="1">
      <alignment horizontal="center" vertical="center"/>
      <protection hidden="1"/>
    </xf>
    <xf numFmtId="164" fontId="11" fillId="0" borderId="148" xfId="0" applyNumberFormat="1" applyFont="1" applyFill="1" applyBorder="1" applyAlignment="1" applyProtection="1">
      <alignment horizontal="center" vertical="center"/>
      <protection hidden="1"/>
    </xf>
    <xf numFmtId="164" fontId="11" fillId="0" borderId="28" xfId="0" applyNumberFormat="1" applyFont="1" applyFill="1" applyBorder="1" applyAlignment="1" applyProtection="1">
      <alignment horizontal="center" vertical="center"/>
      <protection hidden="1"/>
    </xf>
    <xf numFmtId="164" fontId="11" fillId="0" borderId="149" xfId="0" applyNumberFormat="1" applyFont="1" applyFill="1" applyBorder="1" applyAlignment="1" applyProtection="1">
      <alignment horizontal="center" vertical="center"/>
      <protection hidden="1"/>
    </xf>
    <xf numFmtId="164" fontId="11" fillId="0" borderId="120" xfId="0" applyNumberFormat="1" applyFont="1" applyFill="1" applyBorder="1" applyAlignment="1" applyProtection="1">
      <alignment horizontal="center" vertical="center"/>
      <protection hidden="1"/>
    </xf>
    <xf numFmtId="164" fontId="11" fillId="0" borderId="150" xfId="0" applyNumberFormat="1" applyFont="1" applyFill="1" applyBorder="1" applyAlignment="1" applyProtection="1">
      <alignment horizontal="center" vertical="center"/>
      <protection hidden="1"/>
    </xf>
    <xf numFmtId="164" fontId="4" fillId="0" borderId="151" xfId="0" applyNumberFormat="1" applyFont="1" applyFill="1" applyBorder="1" applyAlignment="1" applyProtection="1">
      <alignment horizontal="center" vertical="center"/>
      <protection hidden="1"/>
    </xf>
    <xf numFmtId="164" fontId="4" fillId="0" borderId="11" xfId="0" applyNumberFormat="1" applyFont="1" applyFill="1" applyBorder="1" applyAlignment="1" applyProtection="1">
      <alignment horizontal="center" vertical="center"/>
      <protection hidden="1"/>
    </xf>
    <xf numFmtId="164" fontId="4" fillId="0" borderId="152" xfId="0" applyNumberFormat="1" applyFont="1" applyFill="1" applyBorder="1" applyAlignment="1" applyProtection="1">
      <alignment horizontal="center" vertical="center"/>
      <protection hidden="1"/>
    </xf>
    <xf numFmtId="0" fontId="82" fillId="23" borderId="96" xfId="0" quotePrefix="1" applyFont="1" applyFill="1" applyBorder="1" applyAlignment="1">
      <alignment horizontal="center" vertical="center"/>
    </xf>
    <xf numFmtId="0" fontId="83" fillId="0" borderId="50" xfId="0" applyFont="1" applyFill="1" applyBorder="1" applyAlignment="1">
      <alignment horizontal="center" vertical="center"/>
    </xf>
    <xf numFmtId="0" fontId="83" fillId="0" borderId="51" xfId="0" applyFont="1" applyFill="1" applyBorder="1" applyAlignment="1">
      <alignment horizontal="center" vertical="center"/>
    </xf>
    <xf numFmtId="0" fontId="83" fillId="0" borderId="57" xfId="0" applyFont="1" applyFill="1" applyBorder="1" applyAlignment="1">
      <alignment horizontal="center" vertical="center"/>
    </xf>
    <xf numFmtId="0" fontId="83" fillId="0" borderId="52" xfId="0" applyFont="1" applyFill="1" applyBorder="1" applyAlignment="1">
      <alignment horizontal="center" vertical="center"/>
    </xf>
    <xf numFmtId="0" fontId="83" fillId="0" borderId="63" xfId="0" applyFont="1" applyFill="1" applyBorder="1" applyAlignment="1">
      <alignment horizontal="center" vertical="center"/>
    </xf>
    <xf numFmtId="0" fontId="83" fillId="0" borderId="135" xfId="0" applyFont="1" applyFill="1" applyBorder="1" applyAlignment="1">
      <alignment horizontal="center" vertical="center"/>
    </xf>
    <xf numFmtId="0" fontId="6" fillId="10" borderId="0" xfId="0" applyFont="1" applyFill="1" applyBorder="1" applyAlignment="1">
      <alignment vertical="top" wrapText="1"/>
    </xf>
    <xf numFmtId="0" fontId="0" fillId="0" borderId="7" xfId="0" applyFill="1" applyBorder="1" applyAlignment="1">
      <alignment horizontal="left" vertical="top"/>
    </xf>
    <xf numFmtId="0" fontId="4" fillId="0" borderId="7" xfId="0" applyFont="1" applyFill="1" applyBorder="1" applyAlignment="1">
      <alignment horizontal="left" vertical="top"/>
    </xf>
    <xf numFmtId="0" fontId="24" fillId="0" borderId="0" xfId="0" applyFont="1" applyFill="1" applyBorder="1" applyAlignment="1" applyProtection="1">
      <alignment horizontal="center" vertical="center"/>
      <protection hidden="1"/>
    </xf>
    <xf numFmtId="0" fontId="24" fillId="0" borderId="0" xfId="0" applyFont="1" applyFill="1" applyBorder="1" applyAlignment="1" applyProtection="1">
      <alignment vertical="center"/>
      <protection hidden="1"/>
    </xf>
    <xf numFmtId="0" fontId="1" fillId="0" borderId="9" xfId="0" applyFont="1" applyFill="1" applyBorder="1" applyAlignment="1">
      <alignment horizontal="left" vertical="top"/>
    </xf>
    <xf numFmtId="2" fontId="9" fillId="0" borderId="0" xfId="0" applyNumberFormat="1" applyFont="1" applyFill="1" applyBorder="1" applyAlignment="1" applyProtection="1">
      <alignment horizontal="center" vertical="center" shrinkToFit="1"/>
      <protection hidden="1"/>
    </xf>
    <xf numFmtId="0" fontId="83" fillId="0" borderId="0" xfId="0" applyFont="1" applyFill="1" applyBorder="1" applyAlignment="1">
      <alignment horizontal="center" vertical="center"/>
    </xf>
    <xf numFmtId="0" fontId="3" fillId="0" borderId="0" xfId="0" applyFont="1" applyFill="1" applyBorder="1" applyAlignment="1">
      <alignment horizontal="left" vertical="center" wrapText="1"/>
    </xf>
    <xf numFmtId="0" fontId="3" fillId="0" borderId="0" xfId="0" applyFont="1" applyFill="1" applyBorder="1" applyAlignment="1">
      <alignment horizontal="left" vertical="center"/>
    </xf>
    <xf numFmtId="0" fontId="3" fillId="0" borderId="0" xfId="0" applyFont="1" applyFill="1" applyBorder="1" applyAlignment="1">
      <alignment vertical="center" wrapText="1"/>
    </xf>
    <xf numFmtId="0" fontId="1" fillId="0" borderId="154" xfId="0" applyFont="1" applyFill="1" applyBorder="1" applyAlignment="1">
      <alignment horizontal="left" vertical="top"/>
    </xf>
    <xf numFmtId="0" fontId="4" fillId="0" borderId="104" xfId="0" applyFont="1" applyFill="1" applyBorder="1" applyAlignment="1">
      <alignment horizontal="left" vertical="top"/>
    </xf>
    <xf numFmtId="0" fontId="0" fillId="0" borderId="104" xfId="0" applyFill="1" applyBorder="1" applyAlignment="1">
      <alignment horizontal="left" vertical="top"/>
    </xf>
    <xf numFmtId="0" fontId="1" fillId="0" borderId="155" xfId="0" applyFont="1" applyFill="1" applyBorder="1" applyAlignment="1">
      <alignment horizontal="left" vertical="top"/>
    </xf>
    <xf numFmtId="0" fontId="4" fillId="0" borderId="11" xfId="0" applyFont="1" applyFill="1" applyBorder="1" applyAlignment="1">
      <alignment horizontal="left" vertical="top"/>
    </xf>
    <xf numFmtId="0" fontId="0" fillId="0" borderId="11" xfId="0" applyFill="1" applyBorder="1" applyAlignment="1">
      <alignment horizontal="left" vertical="top"/>
    </xf>
    <xf numFmtId="0" fontId="48" fillId="0" borderId="1" xfId="0" applyFont="1" applyFill="1" applyBorder="1" applyAlignment="1">
      <alignment horizontal="center" vertical="center"/>
    </xf>
    <xf numFmtId="0" fontId="89" fillId="0" borderId="0" xfId="0" applyFont="1" applyAlignment="1">
      <alignment vertical="center" wrapText="1"/>
    </xf>
    <xf numFmtId="0" fontId="90" fillId="0" borderId="0" xfId="0" applyFont="1" applyAlignment="1" applyProtection="1">
      <alignment horizontal="left" vertical="top"/>
      <protection locked="0"/>
    </xf>
    <xf numFmtId="0" fontId="93" fillId="0" borderId="0" xfId="0" applyFont="1" applyAlignment="1" applyProtection="1">
      <alignment vertical="center"/>
      <protection locked="0"/>
    </xf>
    <xf numFmtId="0" fontId="92" fillId="0" borderId="0" xfId="0" applyFont="1" applyAlignment="1" applyProtection="1">
      <alignment horizontal="right" vertical="center"/>
      <protection locked="0"/>
    </xf>
    <xf numFmtId="0" fontId="91" fillId="0" borderId="0" xfId="0" applyFont="1" applyAlignment="1" applyProtection="1">
      <alignment vertical="center"/>
      <protection locked="0"/>
    </xf>
    <xf numFmtId="0" fontId="93" fillId="0" borderId="0" xfId="0" applyFont="1" applyAlignment="1" applyProtection="1">
      <alignment horizontal="right" vertical="center"/>
      <protection locked="0"/>
    </xf>
    <xf numFmtId="14" fontId="92" fillId="0" borderId="0" xfId="0" applyNumberFormat="1" applyFont="1" applyAlignment="1" applyProtection="1">
      <alignment horizontal="center" vertical="center" wrapText="1"/>
      <protection locked="0"/>
    </xf>
    <xf numFmtId="0" fontId="0" fillId="0" borderId="0" xfId="0" applyAlignment="1" applyProtection="1">
      <alignment horizontal="left" vertical="top"/>
      <protection locked="0"/>
    </xf>
    <xf numFmtId="0" fontId="95" fillId="0" borderId="0" xfId="0" applyFont="1" applyAlignment="1" applyProtection="1">
      <alignment vertical="center" wrapText="1"/>
      <protection locked="0"/>
    </xf>
    <xf numFmtId="0" fontId="92" fillId="0" borderId="0" xfId="0" applyFont="1" applyAlignment="1" applyProtection="1">
      <alignment vertical="center" wrapText="1"/>
      <protection locked="0"/>
    </xf>
    <xf numFmtId="0" fontId="92" fillId="0" borderId="0" xfId="0" applyFont="1" applyAlignment="1" applyProtection="1">
      <alignment horizontal="center" vertical="center" wrapText="1"/>
      <protection locked="0"/>
    </xf>
    <xf numFmtId="0" fontId="92" fillId="0" borderId="0" xfId="0" applyFont="1" applyAlignment="1" applyProtection="1">
      <alignment vertical="center"/>
      <protection locked="0"/>
    </xf>
    <xf numFmtId="0" fontId="92" fillId="27" borderId="0" xfId="0" applyFont="1" applyFill="1" applyAlignment="1" applyProtection="1">
      <alignment vertical="center" wrapText="1"/>
      <protection locked="0"/>
    </xf>
    <xf numFmtId="0" fontId="92" fillId="0" borderId="0" xfId="0" applyFont="1" applyAlignment="1" applyProtection="1">
      <alignment horizontal="left" vertical="center"/>
      <protection locked="0"/>
    </xf>
    <xf numFmtId="0" fontId="13" fillId="0" borderId="0" xfId="0" applyFont="1" applyAlignment="1">
      <alignment vertical="top" wrapText="1"/>
    </xf>
    <xf numFmtId="0" fontId="83" fillId="0" borderId="0" xfId="0" applyFont="1" applyAlignment="1" applyProtection="1">
      <alignment horizontal="center" vertical="top"/>
      <protection locked="0"/>
    </xf>
    <xf numFmtId="0" fontId="4" fillId="0" borderId="7" xfId="0" applyFont="1" applyBorder="1" applyAlignment="1" applyProtection="1">
      <alignment horizontal="center" vertical="center"/>
      <protection locked="0"/>
    </xf>
    <xf numFmtId="0" fontId="4" fillId="0" borderId="11" xfId="0" applyFont="1" applyBorder="1" applyAlignment="1">
      <alignment horizontal="center" vertical="center"/>
    </xf>
    <xf numFmtId="0" fontId="91" fillId="0" borderId="7" xfId="0" applyFont="1" applyBorder="1" applyAlignment="1" applyProtection="1">
      <alignment horizontal="center" vertical="center" wrapText="1"/>
      <protection locked="0"/>
    </xf>
    <xf numFmtId="0" fontId="91" fillId="0" borderId="75" xfId="0" applyFont="1" applyBorder="1" applyAlignment="1" applyProtection="1">
      <alignment horizontal="center" vertical="center" wrapText="1"/>
      <protection locked="0"/>
    </xf>
    <xf numFmtId="2" fontId="0" fillId="0" borderId="0" xfId="0" applyNumberFormat="1" applyAlignment="1">
      <alignment horizontal="left" vertical="top"/>
    </xf>
    <xf numFmtId="0" fontId="96" fillId="0" borderId="0" xfId="0" applyFont="1" applyAlignment="1">
      <alignment horizontal="left" vertical="top"/>
    </xf>
    <xf numFmtId="0" fontId="1" fillId="0" borderId="0" xfId="0" applyFont="1" applyAlignment="1">
      <alignment horizontal="right" vertical="top"/>
    </xf>
    <xf numFmtId="0" fontId="91" fillId="0" borderId="104" xfId="0" applyFont="1" applyBorder="1" applyAlignment="1" applyProtection="1">
      <alignment horizontal="center" vertical="center" wrapText="1"/>
      <protection locked="0"/>
    </xf>
    <xf numFmtId="2" fontId="4" fillId="0" borderId="16" xfId="0" applyNumberFormat="1" applyFont="1" applyFill="1" applyBorder="1" applyAlignment="1" applyProtection="1">
      <alignment vertical="center" wrapText="1"/>
      <protection hidden="1"/>
    </xf>
    <xf numFmtId="2" fontId="4" fillId="0" borderId="3" xfId="0" applyNumberFormat="1" applyFont="1" applyFill="1" applyBorder="1" applyAlignment="1" applyProtection="1">
      <alignment vertical="center" wrapText="1"/>
    </xf>
    <xf numFmtId="2" fontId="17" fillId="3" borderId="42" xfId="0" applyNumberFormat="1" applyFont="1" applyFill="1" applyBorder="1" applyAlignment="1">
      <alignment horizontal="center" vertical="center" wrapText="1"/>
    </xf>
    <xf numFmtId="2" fontId="12" fillId="0" borderId="2" xfId="0" applyNumberFormat="1" applyFont="1" applyFill="1" applyBorder="1" applyAlignment="1" applyProtection="1">
      <alignment horizontal="right" vertical="center" wrapText="1"/>
      <protection hidden="1"/>
    </xf>
    <xf numFmtId="2" fontId="40" fillId="0" borderId="16" xfId="0" applyNumberFormat="1" applyFont="1" applyFill="1" applyBorder="1" applyAlignment="1" applyProtection="1">
      <alignment vertical="center" wrapText="1"/>
      <protection hidden="1"/>
    </xf>
    <xf numFmtId="1" fontId="74" fillId="4" borderId="66" xfId="0" applyNumberFormat="1" applyFont="1" applyFill="1" applyBorder="1" applyAlignment="1" applyProtection="1">
      <alignment horizontal="center" vertical="center"/>
      <protection locked="0"/>
    </xf>
    <xf numFmtId="0" fontId="51" fillId="28" borderId="115" xfId="0" applyFont="1" applyFill="1" applyBorder="1" applyAlignment="1" applyProtection="1">
      <alignment horizontal="center" vertical="center" wrapText="1"/>
      <protection locked="0"/>
    </xf>
    <xf numFmtId="0" fontId="51" fillId="28" borderId="115" xfId="0" applyFont="1" applyFill="1" applyBorder="1" applyAlignment="1">
      <alignment horizontal="center" vertical="center" wrapText="1"/>
    </xf>
    <xf numFmtId="0" fontId="97" fillId="26" borderId="14" xfId="0" applyFont="1" applyFill="1" applyBorder="1" applyAlignment="1" applyProtection="1">
      <alignment horizontal="center" wrapText="1"/>
    </xf>
    <xf numFmtId="0" fontId="99" fillId="0" borderId="13" xfId="0" applyFont="1" applyFill="1" applyBorder="1" applyAlignment="1">
      <alignment horizontal="center" vertical="center" wrapText="1"/>
    </xf>
    <xf numFmtId="2" fontId="17" fillId="3" borderId="43" xfId="0" applyNumberFormat="1" applyFont="1" applyFill="1" applyBorder="1" applyAlignment="1">
      <alignment horizontal="right" vertical="center" wrapText="1"/>
    </xf>
    <xf numFmtId="2" fontId="2" fillId="3" borderId="158" xfId="0" applyNumberFormat="1" applyFont="1" applyFill="1" applyBorder="1" applyAlignment="1">
      <alignment horizontal="right" vertical="center" wrapText="1"/>
    </xf>
    <xf numFmtId="2" fontId="2" fillId="3" borderId="22" xfId="0" applyNumberFormat="1" applyFont="1" applyFill="1" applyBorder="1" applyAlignment="1">
      <alignment horizontal="right" vertical="center" wrapText="1"/>
    </xf>
    <xf numFmtId="0" fontId="98" fillId="0" borderId="114" xfId="0" applyFont="1" applyFill="1" applyBorder="1" applyAlignment="1">
      <alignment horizontal="center" vertical="center" wrapText="1"/>
    </xf>
    <xf numFmtId="2" fontId="23" fillId="0" borderId="13" xfId="0" applyNumberFormat="1" applyFont="1" applyFill="1" applyBorder="1" applyAlignment="1">
      <alignment horizontal="center" vertical="center" shrinkToFit="1"/>
    </xf>
    <xf numFmtId="0" fontId="83" fillId="0" borderId="149" xfId="0" applyFont="1" applyBorder="1" applyAlignment="1">
      <alignment horizontal="left" vertical="top"/>
    </xf>
    <xf numFmtId="0" fontId="83" fillId="0" borderId="120" xfId="0" applyFont="1" applyBorder="1" applyAlignment="1">
      <alignment horizontal="left" vertical="top"/>
    </xf>
    <xf numFmtId="14" fontId="6" fillId="4" borderId="37" xfId="0" applyNumberFormat="1" applyFont="1" applyFill="1" applyBorder="1" applyAlignment="1" applyProtection="1">
      <alignment horizontal="center" vertical="center"/>
      <protection locked="0"/>
    </xf>
    <xf numFmtId="0" fontId="6" fillId="4" borderId="37" xfId="0" applyFont="1" applyFill="1" applyBorder="1" applyAlignment="1" applyProtection="1">
      <alignment horizontal="center" vertical="center"/>
      <protection locked="0"/>
    </xf>
    <xf numFmtId="0" fontId="63" fillId="4" borderId="37" xfId="1" applyFill="1" applyBorder="1" applyAlignment="1" applyProtection="1">
      <alignment horizontal="center" vertical="center"/>
      <protection locked="0"/>
    </xf>
    <xf numFmtId="0" fontId="83" fillId="0" borderId="80" xfId="0" applyFont="1" applyBorder="1" applyAlignment="1">
      <alignment horizontal="left" vertical="top"/>
    </xf>
    <xf numFmtId="14" fontId="6" fillId="4" borderId="89" xfId="0" applyNumberFormat="1" applyFont="1" applyFill="1" applyBorder="1" applyAlignment="1" applyProtection="1">
      <alignment horizontal="center" vertical="center"/>
      <protection locked="0"/>
    </xf>
    <xf numFmtId="0" fontId="83" fillId="0" borderId="150" xfId="0" applyFont="1" applyBorder="1" applyAlignment="1">
      <alignment horizontal="left" vertical="center"/>
    </xf>
    <xf numFmtId="1" fontId="11" fillId="0" borderId="104" xfId="0" applyNumberFormat="1" applyFont="1" applyBorder="1" applyAlignment="1" applyProtection="1">
      <alignment horizontal="center" vertical="center"/>
      <protection hidden="1"/>
    </xf>
    <xf numFmtId="2" fontId="11" fillId="0" borderId="11" xfId="0" applyNumberFormat="1" applyFont="1" applyBorder="1" applyAlignment="1" applyProtection="1">
      <alignment horizontal="center" vertical="center"/>
      <protection hidden="1"/>
    </xf>
    <xf numFmtId="2" fontId="4" fillId="0" borderId="156" xfId="0" applyNumberFormat="1" applyFont="1" applyBorder="1" applyAlignment="1" applyProtection="1">
      <alignment horizontal="center" vertical="center"/>
      <protection hidden="1"/>
    </xf>
    <xf numFmtId="1" fontId="11" fillId="0" borderId="104" xfId="0" applyNumberFormat="1" applyFont="1" applyBorder="1" applyAlignment="1" applyProtection="1">
      <alignment horizontal="center" vertical="top"/>
      <protection hidden="1"/>
    </xf>
    <xf numFmtId="2" fontId="11" fillId="0" borderId="11" xfId="0" applyNumberFormat="1" applyFont="1" applyBorder="1" applyAlignment="1" applyProtection="1">
      <alignment horizontal="center" vertical="top"/>
      <protection hidden="1"/>
    </xf>
    <xf numFmtId="2" fontId="4" fillId="0" borderId="156" xfId="0" applyNumberFormat="1" applyFont="1" applyBorder="1" applyAlignment="1" applyProtection="1">
      <alignment horizontal="center" vertical="top"/>
      <protection hidden="1"/>
    </xf>
    <xf numFmtId="1" fontId="11" fillId="0" borderId="11" xfId="0" applyNumberFormat="1" applyFont="1" applyBorder="1" applyAlignment="1" applyProtection="1">
      <alignment horizontal="center" vertical="center"/>
      <protection hidden="1"/>
    </xf>
    <xf numFmtId="1" fontId="11" fillId="0" borderId="157" xfId="0" applyNumberFormat="1" applyFont="1" applyBorder="1" applyAlignment="1" applyProtection="1">
      <alignment horizontal="center" vertical="center"/>
      <protection hidden="1"/>
    </xf>
    <xf numFmtId="1" fontId="11" fillId="0" borderId="157" xfId="0" applyNumberFormat="1" applyFont="1" applyBorder="1" applyAlignment="1" applyProtection="1">
      <alignment vertical="top"/>
      <protection hidden="1"/>
    </xf>
    <xf numFmtId="0" fontId="48" fillId="0" borderId="0" xfId="0" applyFont="1" applyAlignment="1" applyProtection="1">
      <alignment horizontal="left" vertical="top"/>
      <protection hidden="1"/>
    </xf>
    <xf numFmtId="14" fontId="84" fillId="27" borderId="0" xfId="0" applyNumberFormat="1" applyFont="1" applyFill="1" applyAlignment="1" applyProtection="1">
      <alignment horizontal="center" vertical="center" wrapText="1"/>
      <protection locked="0"/>
    </xf>
    <xf numFmtId="0" fontId="103" fillId="0" borderId="7" xfId="0" applyFont="1" applyFill="1" applyBorder="1" applyAlignment="1">
      <alignment horizontal="center" vertical="center"/>
    </xf>
    <xf numFmtId="0" fontId="26" fillId="0" borderId="7" xfId="0" applyFont="1" applyFill="1" applyBorder="1" applyAlignment="1">
      <alignment horizontal="center" vertical="center"/>
    </xf>
    <xf numFmtId="0" fontId="58" fillId="0" borderId="1" xfId="0" applyFont="1" applyBorder="1" applyAlignment="1">
      <alignment horizontal="center" vertical="center"/>
    </xf>
    <xf numFmtId="0" fontId="25" fillId="0" borderId="7" xfId="0" applyFont="1" applyFill="1" applyBorder="1" applyAlignment="1" applyProtection="1">
      <alignment horizontal="center" vertical="center"/>
      <protection hidden="1"/>
    </xf>
    <xf numFmtId="164" fontId="48" fillId="0" borderId="7" xfId="0" applyNumberFormat="1" applyFont="1" applyFill="1" applyBorder="1" applyAlignment="1" applyProtection="1">
      <alignment horizontal="center" vertical="center"/>
      <protection hidden="1"/>
    </xf>
    <xf numFmtId="0" fontId="92" fillId="0" borderId="120" xfId="0" applyFont="1" applyBorder="1" applyAlignment="1">
      <alignment horizontal="left" vertical="top"/>
    </xf>
    <xf numFmtId="0" fontId="38" fillId="0" borderId="20" xfId="0" applyFont="1" applyFill="1" applyBorder="1" applyAlignment="1" applyProtection="1">
      <alignment horizontal="center" vertical="center"/>
      <protection hidden="1"/>
    </xf>
    <xf numFmtId="0" fontId="6" fillId="10" borderId="7" xfId="0" applyFont="1" applyFill="1" applyBorder="1" applyAlignment="1">
      <alignment horizontal="left" vertical="center"/>
    </xf>
    <xf numFmtId="0" fontId="6" fillId="10" borderId="11" xfId="0" applyFont="1" applyFill="1" applyBorder="1" applyAlignment="1">
      <alignment horizontal="left" vertical="center"/>
    </xf>
    <xf numFmtId="0" fontId="6" fillId="10" borderId="153" xfId="0" applyFont="1" applyFill="1" applyBorder="1" applyAlignment="1">
      <alignment horizontal="left" vertical="center"/>
    </xf>
    <xf numFmtId="2" fontId="20" fillId="0" borderId="2" xfId="0" applyNumberFormat="1" applyFont="1" applyFill="1" applyBorder="1" applyAlignment="1" applyProtection="1">
      <alignment horizontal="center" vertical="center" wrapText="1"/>
      <protection hidden="1"/>
    </xf>
    <xf numFmtId="0" fontId="4" fillId="0" borderId="93" xfId="0" applyFont="1" applyBorder="1" applyAlignment="1">
      <alignment vertical="center"/>
    </xf>
    <xf numFmtId="1" fontId="11" fillId="0" borderId="160" xfId="0" applyNumberFormat="1" applyFont="1" applyBorder="1" applyAlignment="1" applyProtection="1">
      <alignment horizontal="center" vertical="center"/>
      <protection hidden="1"/>
    </xf>
    <xf numFmtId="2" fontId="17" fillId="3" borderId="2" xfId="0" applyNumberFormat="1" applyFont="1" applyFill="1" applyBorder="1" applyAlignment="1">
      <alignment horizontal="center" vertical="center" wrapText="1"/>
    </xf>
    <xf numFmtId="0" fontId="91" fillId="27" borderId="1" xfId="0" applyFont="1" applyFill="1" applyBorder="1" applyAlignment="1" applyProtection="1">
      <alignment horizontal="center" vertical="center" wrapText="1"/>
    </xf>
    <xf numFmtId="0" fontId="92" fillId="0" borderId="0" xfId="0" applyFont="1" applyAlignment="1" applyProtection="1">
      <alignment vertical="center" wrapText="1"/>
    </xf>
    <xf numFmtId="14" fontId="92" fillId="0" borderId="0" xfId="0" applyNumberFormat="1" applyFont="1" applyAlignment="1" applyProtection="1">
      <alignment horizontal="center" vertical="center" wrapText="1"/>
    </xf>
    <xf numFmtId="0" fontId="4" fillId="4" borderId="147" xfId="0" applyFont="1" applyFill="1" applyBorder="1" applyAlignment="1" applyProtection="1">
      <alignment horizontal="center" vertical="center"/>
      <protection locked="0"/>
    </xf>
    <xf numFmtId="0" fontId="0" fillId="10" borderId="104" xfId="0" applyFill="1" applyBorder="1" applyAlignment="1">
      <alignment horizontal="left" vertical="top"/>
    </xf>
    <xf numFmtId="0" fontId="13" fillId="10" borderId="0" xfId="0" applyFont="1" applyFill="1" applyBorder="1" applyAlignment="1">
      <alignment horizontal="left" vertical="top"/>
    </xf>
    <xf numFmtId="0" fontId="12" fillId="10" borderId="7" xfId="0" applyFont="1" applyFill="1" applyBorder="1" applyAlignment="1">
      <alignment horizontal="left" vertical="center"/>
    </xf>
    <xf numFmtId="0" fontId="12" fillId="10" borderId="11" xfId="0" applyFont="1" applyFill="1" applyBorder="1" applyAlignment="1">
      <alignment horizontal="left" vertical="center"/>
    </xf>
    <xf numFmtId="0" fontId="13" fillId="10" borderId="104" xfId="0" applyFont="1" applyFill="1" applyBorder="1" applyAlignment="1">
      <alignment horizontal="left" vertical="top"/>
    </xf>
    <xf numFmtId="0" fontId="12" fillId="10" borderId="153" xfId="0" applyFont="1" applyFill="1" applyBorder="1" applyAlignment="1">
      <alignment horizontal="left" vertical="center"/>
    </xf>
    <xf numFmtId="0" fontId="13" fillId="10" borderId="0" xfId="0" applyFont="1" applyFill="1" applyAlignment="1">
      <alignment horizontal="left" vertical="top"/>
    </xf>
    <xf numFmtId="0" fontId="84" fillId="0" borderId="0" xfId="0" applyFont="1" applyAlignment="1" applyProtection="1">
      <alignment horizontal="right" vertical="center" wrapText="1"/>
      <protection locked="0"/>
    </xf>
    <xf numFmtId="0" fontId="1" fillId="0" borderId="0" xfId="0" applyFont="1" applyAlignment="1" applyProtection="1">
      <alignment horizontal="right" vertical="top"/>
      <protection locked="0"/>
    </xf>
    <xf numFmtId="0" fontId="76" fillId="0" borderId="17" xfId="0" applyFont="1" applyBorder="1" applyAlignment="1">
      <alignment horizontal="center" vertical="center" wrapText="1"/>
    </xf>
    <xf numFmtId="0" fontId="76" fillId="0" borderId="20" xfId="0" applyFont="1" applyBorder="1" applyAlignment="1">
      <alignment horizontal="center" vertical="center" wrapText="1"/>
    </xf>
    <xf numFmtId="0" fontId="76" fillId="0" borderId="8" xfId="0" applyFont="1" applyBorder="1" applyAlignment="1">
      <alignment horizontal="center" vertical="center" wrapText="1"/>
    </xf>
    <xf numFmtId="0" fontId="76" fillId="0" borderId="6" xfId="0" applyFont="1" applyBorder="1" applyAlignment="1">
      <alignment horizontal="center" vertical="center" wrapText="1"/>
    </xf>
    <xf numFmtId="0" fontId="76" fillId="0" borderId="0" xfId="0" applyFont="1" applyAlignment="1">
      <alignment horizontal="center" vertical="center" wrapText="1"/>
    </xf>
    <xf numFmtId="0" fontId="76" fillId="0" borderId="15" xfId="0" applyFont="1" applyBorder="1" applyAlignment="1">
      <alignment horizontal="center" vertical="center" wrapText="1"/>
    </xf>
    <xf numFmtId="0" fontId="76" fillId="0" borderId="18" xfId="0" applyFont="1" applyBorder="1" applyAlignment="1">
      <alignment horizontal="center" vertical="center" wrapText="1"/>
    </xf>
    <xf numFmtId="0" fontId="76" fillId="0" borderId="22" xfId="0" applyFont="1" applyBorder="1" applyAlignment="1">
      <alignment horizontal="center" vertical="center" wrapText="1"/>
    </xf>
    <xf numFmtId="0" fontId="76" fillId="0" borderId="19" xfId="0" applyFont="1" applyBorder="1" applyAlignment="1">
      <alignment horizontal="center" vertical="center" wrapText="1"/>
    </xf>
    <xf numFmtId="0" fontId="38" fillId="10" borderId="0" xfId="0" applyFont="1" applyFill="1" applyAlignment="1">
      <alignment horizontal="center" vertical="center"/>
    </xf>
    <xf numFmtId="0" fontId="75" fillId="4" borderId="6" xfId="0" applyFont="1" applyFill="1" applyBorder="1" applyAlignment="1">
      <alignment horizontal="center" vertical="center" wrapText="1"/>
    </xf>
    <xf numFmtId="0" fontId="75" fillId="4" borderId="0" xfId="0" applyFont="1" applyFill="1" applyBorder="1" applyAlignment="1">
      <alignment horizontal="center" vertical="center" wrapText="1"/>
    </xf>
    <xf numFmtId="0" fontId="75" fillId="4" borderId="15" xfId="0" applyFont="1" applyFill="1" applyBorder="1" applyAlignment="1">
      <alignment horizontal="center" vertical="center" wrapText="1"/>
    </xf>
    <xf numFmtId="0" fontId="75" fillId="4" borderId="18" xfId="0" applyFont="1" applyFill="1" applyBorder="1" applyAlignment="1">
      <alignment horizontal="center" vertical="center" wrapText="1"/>
    </xf>
    <xf numFmtId="0" fontId="75" fillId="4" borderId="22" xfId="0" applyFont="1" applyFill="1" applyBorder="1" applyAlignment="1">
      <alignment horizontal="center" vertical="center" wrapText="1"/>
    </xf>
    <xf numFmtId="0" fontId="75" fillId="4" borderId="19" xfId="0" applyFont="1" applyFill="1" applyBorder="1" applyAlignment="1">
      <alignment horizontal="center" vertical="center" wrapText="1"/>
    </xf>
    <xf numFmtId="0" fontId="26" fillId="0" borderId="41" xfId="0" applyFont="1" applyBorder="1" applyAlignment="1">
      <alignment horizontal="center" vertical="center"/>
    </xf>
    <xf numFmtId="0" fontId="26" fillId="0" borderId="42" xfId="0" applyFont="1" applyBorder="1" applyAlignment="1">
      <alignment horizontal="center" vertical="center"/>
    </xf>
    <xf numFmtId="0" fontId="26" fillId="0" borderId="43" xfId="0" applyFont="1" applyBorder="1" applyAlignment="1">
      <alignment horizontal="center" vertical="center"/>
    </xf>
    <xf numFmtId="0" fontId="68" fillId="24" borderId="7" xfId="1" applyFont="1" applyFill="1" applyBorder="1" applyAlignment="1">
      <alignment horizontal="center" vertical="center" wrapText="1"/>
    </xf>
    <xf numFmtId="0" fontId="27" fillId="29" borderId="17" xfId="0" applyFont="1" applyFill="1" applyBorder="1" applyAlignment="1">
      <alignment horizontal="justify" vertical="center" wrapText="1"/>
    </xf>
    <xf numFmtId="0" fontId="27" fillId="29" borderId="20" xfId="0" applyFont="1" applyFill="1" applyBorder="1" applyAlignment="1">
      <alignment horizontal="justify" vertical="center" wrapText="1"/>
    </xf>
    <xf numFmtId="0" fontId="27" fillId="29" borderId="8" xfId="0" applyFont="1" applyFill="1" applyBorder="1" applyAlignment="1">
      <alignment horizontal="justify" vertical="center" wrapText="1"/>
    </xf>
    <xf numFmtId="0" fontId="27" fillId="29" borderId="6" xfId="0" applyFont="1" applyFill="1" applyBorder="1" applyAlignment="1">
      <alignment horizontal="justify" vertical="center" wrapText="1"/>
    </xf>
    <xf numFmtId="0" fontId="27" fillId="29" borderId="0" xfId="0" applyFont="1" applyFill="1" applyBorder="1" applyAlignment="1">
      <alignment horizontal="justify" vertical="center" wrapText="1"/>
    </xf>
    <xf numFmtId="0" fontId="27" fillId="29" borderId="15" xfId="0" applyFont="1" applyFill="1" applyBorder="1" applyAlignment="1">
      <alignment horizontal="justify" vertical="center" wrapText="1"/>
    </xf>
    <xf numFmtId="0" fontId="84" fillId="10" borderId="17" xfId="0" applyFont="1" applyFill="1" applyBorder="1" applyAlignment="1">
      <alignment horizontal="justify" vertical="center" wrapText="1"/>
    </xf>
    <xf numFmtId="0" fontId="84" fillId="10" borderId="8" xfId="0" applyFont="1" applyFill="1" applyBorder="1" applyAlignment="1">
      <alignment horizontal="justify" vertical="center" wrapText="1"/>
    </xf>
    <xf numFmtId="0" fontId="84" fillId="10" borderId="6" xfId="0" applyFont="1" applyFill="1" applyBorder="1" applyAlignment="1">
      <alignment horizontal="justify" vertical="center" wrapText="1"/>
    </xf>
    <xf numFmtId="0" fontId="84" fillId="10" borderId="15" xfId="0" applyFont="1" applyFill="1" applyBorder="1" applyAlignment="1">
      <alignment horizontal="justify" vertical="center" wrapText="1"/>
    </xf>
    <xf numFmtId="0" fontId="84" fillId="10" borderId="18" xfId="0" applyFont="1" applyFill="1" applyBorder="1" applyAlignment="1">
      <alignment horizontal="justify" vertical="center" wrapText="1"/>
    </xf>
    <xf numFmtId="0" fontId="84" fillId="10" borderId="19" xfId="0" applyFont="1" applyFill="1" applyBorder="1" applyAlignment="1">
      <alignment horizontal="justify" vertical="center" wrapText="1"/>
    </xf>
    <xf numFmtId="0" fontId="26" fillId="0" borderId="14" xfId="0" applyFont="1" applyBorder="1" applyAlignment="1">
      <alignment horizontal="center" vertical="center"/>
    </xf>
    <xf numFmtId="0" fontId="26" fillId="0" borderId="47" xfId="0" applyFont="1" applyBorder="1" applyAlignment="1">
      <alignment horizontal="center" vertical="center"/>
    </xf>
    <xf numFmtId="0" fontId="102" fillId="2" borderId="95" xfId="0" applyFont="1" applyFill="1" applyBorder="1" applyAlignment="1">
      <alignment horizontal="center" vertical="center" wrapText="1"/>
    </xf>
    <xf numFmtId="0" fontId="102" fillId="2" borderId="98" xfId="0" applyFont="1" applyFill="1" applyBorder="1" applyAlignment="1">
      <alignment horizontal="center" vertical="center" wrapText="1"/>
    </xf>
    <xf numFmtId="0" fontId="102" fillId="2" borderId="79" xfId="0" applyFont="1" applyFill="1" applyBorder="1" applyAlignment="1">
      <alignment horizontal="center" vertical="center" wrapText="1"/>
    </xf>
    <xf numFmtId="0" fontId="102" fillId="2" borderId="99" xfId="0" applyFont="1" applyFill="1" applyBorder="1" applyAlignment="1">
      <alignment horizontal="center" vertical="center" wrapText="1"/>
    </xf>
    <xf numFmtId="0" fontId="102" fillId="2" borderId="76" xfId="0" applyFont="1" applyFill="1" applyBorder="1" applyAlignment="1">
      <alignment horizontal="center" vertical="center" wrapText="1"/>
    </xf>
    <xf numFmtId="0" fontId="102" fillId="2" borderId="101" xfId="0" applyFont="1" applyFill="1" applyBorder="1" applyAlignment="1">
      <alignment horizontal="center" vertical="center" wrapText="1"/>
    </xf>
    <xf numFmtId="0" fontId="1" fillId="0" borderId="0" xfId="0" applyFont="1" applyAlignment="1">
      <alignment horizontal="center" wrapText="1"/>
    </xf>
    <xf numFmtId="1" fontId="11" fillId="0" borderId="11" xfId="0" applyNumberFormat="1" applyFont="1" applyBorder="1" applyAlignment="1" applyProtection="1">
      <alignment horizontal="center" vertical="top"/>
      <protection hidden="1"/>
    </xf>
    <xf numFmtId="1" fontId="11" fillId="0" borderId="153" xfId="0" applyNumberFormat="1" applyFont="1" applyBorder="1" applyAlignment="1" applyProtection="1">
      <alignment horizontal="center" vertical="top"/>
      <protection hidden="1"/>
    </xf>
    <xf numFmtId="0" fontId="92" fillId="0" borderId="0" xfId="0" applyFont="1" applyAlignment="1" applyProtection="1">
      <alignment horizontal="center" vertical="center" wrapText="1"/>
      <protection locked="0"/>
    </xf>
    <xf numFmtId="0" fontId="92" fillId="0" borderId="0" xfId="0" applyFont="1" applyAlignment="1" applyProtection="1">
      <alignment horizontal="center" vertical="center" wrapText="1"/>
    </xf>
    <xf numFmtId="0" fontId="83" fillId="0" borderId="0" xfId="0" applyFont="1" applyAlignment="1" applyProtection="1">
      <alignment horizontal="center" vertical="top"/>
      <protection locked="0"/>
    </xf>
    <xf numFmtId="0" fontId="84" fillId="0" borderId="0" xfId="0" applyFont="1" applyAlignment="1" applyProtection="1">
      <alignment horizontal="left" vertical="top" wrapText="1"/>
      <protection locked="0"/>
    </xf>
    <xf numFmtId="0" fontId="4" fillId="0" borderId="11" xfId="0" applyFont="1" applyBorder="1" applyAlignment="1">
      <alignment horizontal="center" vertical="center"/>
    </xf>
    <xf numFmtId="0" fontId="4" fillId="0" borderId="153" xfId="0" applyFont="1" applyBorder="1" applyAlignment="1">
      <alignment horizontal="center" vertical="center"/>
    </xf>
    <xf numFmtId="0" fontId="14" fillId="4" borderId="17" xfId="0" applyFont="1" applyFill="1" applyBorder="1" applyAlignment="1">
      <alignment horizontal="center" vertical="center" wrapText="1"/>
    </xf>
    <xf numFmtId="0" fontId="14" fillId="4" borderId="20" xfId="0" applyFont="1" applyFill="1" applyBorder="1" applyAlignment="1">
      <alignment horizontal="center" vertical="center" wrapText="1"/>
    </xf>
    <xf numFmtId="0" fontId="14" fillId="4" borderId="8" xfId="0"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0" xfId="0" applyFont="1" applyFill="1" applyAlignment="1">
      <alignment horizontal="center" vertical="center" wrapText="1"/>
    </xf>
    <xf numFmtId="0" fontId="14" fillId="4" borderId="15" xfId="0" applyFont="1" applyFill="1" applyBorder="1" applyAlignment="1">
      <alignment horizontal="center" vertical="center" wrapText="1"/>
    </xf>
    <xf numFmtId="0" fontId="14" fillId="4" borderId="18" xfId="0" applyFont="1" applyFill="1" applyBorder="1" applyAlignment="1">
      <alignment horizontal="center" vertical="center" wrapText="1"/>
    </xf>
    <xf numFmtId="0" fontId="14" fillId="4" borderId="22" xfId="0" applyFont="1" applyFill="1" applyBorder="1" applyAlignment="1">
      <alignment horizontal="center" vertical="center" wrapText="1"/>
    </xf>
    <xf numFmtId="0" fontId="14" fillId="4" borderId="19" xfId="0" applyFont="1" applyFill="1" applyBorder="1" applyAlignment="1">
      <alignment horizontal="center" vertical="center" wrapText="1"/>
    </xf>
    <xf numFmtId="0" fontId="84" fillId="0" borderId="0" xfId="0" applyFont="1" applyAlignment="1" applyProtection="1">
      <alignment horizontal="center" vertical="center" wrapText="1"/>
      <protection locked="0"/>
    </xf>
    <xf numFmtId="0" fontId="92" fillId="0" borderId="0" xfId="0" applyFont="1" applyAlignment="1" applyProtection="1">
      <alignment horizontal="justify" vertical="center" wrapText="1"/>
      <protection locked="0"/>
    </xf>
    <xf numFmtId="0" fontId="93" fillId="0" borderId="0" xfId="0" applyFont="1" applyAlignment="1" applyProtection="1">
      <alignment horizontal="justify" vertical="center" wrapText="1"/>
      <protection locked="0"/>
    </xf>
    <xf numFmtId="0" fontId="83" fillId="0" borderId="0" xfId="0" applyFont="1" applyAlignment="1" applyProtection="1">
      <alignment horizontal="center" vertical="center"/>
    </xf>
    <xf numFmtId="0" fontId="94" fillId="0" borderId="0" xfId="0" applyFont="1" applyAlignment="1" applyProtection="1">
      <alignment horizontal="center" vertical="center" wrapText="1"/>
    </xf>
    <xf numFmtId="0" fontId="83" fillId="0" borderId="0" xfId="0" applyFont="1" applyAlignment="1" applyProtection="1">
      <alignment horizontal="center" wrapText="1"/>
      <protection locked="0"/>
    </xf>
    <xf numFmtId="14" fontId="92" fillId="0" borderId="0" xfId="0" applyNumberFormat="1" applyFont="1" applyAlignment="1" applyProtection="1">
      <alignment horizontal="center" vertical="center" wrapText="1"/>
    </xf>
    <xf numFmtId="0" fontId="92" fillId="27" borderId="0" xfId="0" applyFont="1" applyFill="1" applyAlignment="1" applyProtection="1">
      <alignment horizontal="left" vertical="center" wrapText="1"/>
      <protection locked="0"/>
    </xf>
    <xf numFmtId="14" fontId="92" fillId="27" borderId="0" xfId="0" applyNumberFormat="1" applyFont="1" applyFill="1" applyAlignment="1" applyProtection="1">
      <alignment horizontal="center" vertical="center" wrapText="1"/>
      <protection locked="0"/>
    </xf>
    <xf numFmtId="0" fontId="92" fillId="27" borderId="0" xfId="0" applyFont="1" applyFill="1" applyAlignment="1" applyProtection="1">
      <alignment horizontal="center" vertical="center" wrapText="1"/>
      <protection locked="0"/>
    </xf>
    <xf numFmtId="0" fontId="93" fillId="0" borderId="0" xfId="0" applyFont="1" applyAlignment="1" applyProtection="1">
      <alignment horizontal="right" vertical="center"/>
      <protection locked="0"/>
    </xf>
    <xf numFmtId="0" fontId="104" fillId="4" borderId="21" xfId="0" applyFont="1" applyFill="1" applyBorder="1" applyAlignment="1">
      <alignment horizontal="center" vertical="center" wrapText="1"/>
    </xf>
    <xf numFmtId="0" fontId="104" fillId="4" borderId="161" xfId="0" applyFont="1" applyFill="1" applyBorder="1" applyAlignment="1">
      <alignment horizontal="center" vertical="center" wrapText="1"/>
    </xf>
    <xf numFmtId="0" fontId="104" fillId="4" borderId="162" xfId="0" applyFont="1" applyFill="1" applyBorder="1" applyAlignment="1">
      <alignment horizontal="center" vertical="center" wrapText="1"/>
    </xf>
    <xf numFmtId="0" fontId="104" fillId="4" borderId="163" xfId="0" applyFont="1" applyFill="1" applyBorder="1" applyAlignment="1">
      <alignment horizontal="center" vertical="center" wrapText="1"/>
    </xf>
    <xf numFmtId="0" fontId="104" fillId="4" borderId="0" xfId="0" applyFont="1" applyFill="1" applyBorder="1" applyAlignment="1">
      <alignment horizontal="center" vertical="center" wrapText="1"/>
    </xf>
    <xf numFmtId="0" fontId="104" fillId="4" borderId="164" xfId="0" applyFont="1" applyFill="1" applyBorder="1" applyAlignment="1">
      <alignment horizontal="center" vertical="center" wrapText="1"/>
    </xf>
    <xf numFmtId="0" fontId="104" fillId="4" borderId="155" xfId="0" applyFont="1" applyFill="1" applyBorder="1" applyAlignment="1">
      <alignment horizontal="center" vertical="center" wrapText="1"/>
    </xf>
    <xf numFmtId="0" fontId="104" fillId="4" borderId="165" xfId="0" applyFont="1" applyFill="1" applyBorder="1" applyAlignment="1">
      <alignment horizontal="center" vertical="center" wrapText="1"/>
    </xf>
    <xf numFmtId="0" fontId="104" fillId="4" borderId="154" xfId="0" applyFont="1" applyFill="1" applyBorder="1" applyAlignment="1">
      <alignment horizontal="center" vertical="center" wrapText="1"/>
    </xf>
    <xf numFmtId="0" fontId="90" fillId="4" borderId="21" xfId="0" applyFont="1" applyFill="1" applyBorder="1" applyAlignment="1" applyProtection="1">
      <alignment horizontal="center" vertical="center"/>
      <protection locked="0"/>
    </xf>
    <xf numFmtId="0" fontId="90" fillId="4" borderId="161" xfId="0" applyFont="1" applyFill="1" applyBorder="1" applyAlignment="1" applyProtection="1">
      <alignment horizontal="center" vertical="center"/>
      <protection locked="0"/>
    </xf>
    <xf numFmtId="0" fontId="90" fillId="4" borderId="162" xfId="0" applyFont="1" applyFill="1" applyBorder="1" applyAlignment="1" applyProtection="1">
      <alignment horizontal="center" vertical="center"/>
      <protection locked="0"/>
    </xf>
    <xf numFmtId="0" fontId="90" fillId="4" borderId="163" xfId="0" applyFont="1" applyFill="1" applyBorder="1" applyAlignment="1" applyProtection="1">
      <alignment horizontal="center" vertical="center"/>
      <protection locked="0"/>
    </xf>
    <xf numFmtId="0" fontId="90" fillId="4" borderId="0" xfId="0" applyFont="1" applyFill="1" applyBorder="1" applyAlignment="1" applyProtection="1">
      <alignment horizontal="center" vertical="center"/>
      <protection locked="0"/>
    </xf>
    <xf numFmtId="0" fontId="90" fillId="4" borderId="164" xfId="0" applyFont="1" applyFill="1" applyBorder="1" applyAlignment="1" applyProtection="1">
      <alignment horizontal="center" vertical="center"/>
      <protection locked="0"/>
    </xf>
    <xf numFmtId="0" fontId="90" fillId="4" borderId="155" xfId="0" applyFont="1" applyFill="1" applyBorder="1" applyAlignment="1" applyProtection="1">
      <alignment horizontal="center" vertical="center"/>
      <protection locked="0"/>
    </xf>
    <xf numFmtId="0" fontId="90" fillId="4" borderId="165" xfId="0" applyFont="1" applyFill="1" applyBorder="1" applyAlignment="1" applyProtection="1">
      <alignment horizontal="center" vertical="center"/>
      <protection locked="0"/>
    </xf>
    <xf numFmtId="0" fontId="90" fillId="4" borderId="154" xfId="0" applyFont="1" applyFill="1" applyBorder="1" applyAlignment="1" applyProtection="1">
      <alignment horizontal="center" vertical="center"/>
      <protection locked="0"/>
    </xf>
    <xf numFmtId="0" fontId="91" fillId="0" borderId="11" xfId="0" applyFont="1" applyBorder="1" applyAlignment="1" applyProtection="1">
      <alignment horizontal="center" vertical="center"/>
      <protection hidden="1"/>
    </xf>
    <xf numFmtId="0" fontId="91" fillId="0" borderId="104" xfId="0" applyFont="1" applyBorder="1" applyAlignment="1" applyProtection="1">
      <alignment horizontal="center" vertical="center"/>
      <protection hidden="1"/>
    </xf>
    <xf numFmtId="0" fontId="84" fillId="0" borderId="0" xfId="0" applyFont="1" applyAlignment="1" applyProtection="1">
      <alignment horizontal="right" vertical="center"/>
      <protection locked="0"/>
    </xf>
    <xf numFmtId="0" fontId="91" fillId="0" borderId="0" xfId="0" applyFont="1" applyAlignment="1" applyProtection="1">
      <alignment horizontal="center" vertical="center"/>
      <protection locked="0"/>
    </xf>
    <xf numFmtId="0" fontId="93" fillId="0" borderId="0" xfId="0" applyFont="1" applyAlignment="1" applyProtection="1">
      <alignment horizontal="center" vertical="center"/>
    </xf>
    <xf numFmtId="0" fontId="4" fillId="6" borderId="17" xfId="0" applyFont="1" applyFill="1" applyBorder="1" applyAlignment="1">
      <alignment horizontal="center" vertical="center" wrapText="1"/>
    </xf>
    <xf numFmtId="0" fontId="4" fillId="6" borderId="20" xfId="0" applyFont="1" applyFill="1" applyBorder="1" applyAlignment="1">
      <alignment horizontal="center" vertical="center" wrapText="1"/>
    </xf>
    <xf numFmtId="0" fontId="4" fillId="6" borderId="8"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6" borderId="0" xfId="0" applyFont="1" applyFill="1" applyAlignment="1">
      <alignment horizontal="center" vertical="center" wrapText="1"/>
    </xf>
    <xf numFmtId="0" fontId="4" fillId="6" borderId="15" xfId="0" applyFont="1" applyFill="1" applyBorder="1" applyAlignment="1">
      <alignment horizontal="center" vertical="center" wrapText="1"/>
    </xf>
    <xf numFmtId="0" fontId="4" fillId="6" borderId="18" xfId="0" applyFont="1" applyFill="1" applyBorder="1" applyAlignment="1">
      <alignment horizontal="center" vertical="center" wrapText="1"/>
    </xf>
    <xf numFmtId="0" fontId="4" fillId="6" borderId="22" xfId="0" applyFont="1" applyFill="1" applyBorder="1" applyAlignment="1">
      <alignment horizontal="center" vertical="center" wrapText="1"/>
    </xf>
    <xf numFmtId="0" fontId="4" fillId="6" borderId="19" xfId="0" applyFont="1" applyFill="1" applyBorder="1" applyAlignment="1">
      <alignment horizontal="center" vertical="center" wrapText="1"/>
    </xf>
    <xf numFmtId="0" fontId="6" fillId="6" borderId="7" xfId="0" applyFont="1" applyFill="1" applyBorder="1" applyAlignment="1">
      <alignment horizontal="center" vertical="center"/>
    </xf>
    <xf numFmtId="0" fontId="59" fillId="25" borderId="7" xfId="0" applyFont="1" applyFill="1" applyBorder="1" applyAlignment="1" applyProtection="1">
      <alignment horizontal="center" vertical="center"/>
      <protection locked="0"/>
    </xf>
    <xf numFmtId="0" fontId="91" fillId="0" borderId="0" xfId="0" applyFont="1" applyAlignment="1" applyProtection="1">
      <alignment horizontal="right"/>
      <protection locked="0"/>
    </xf>
    <xf numFmtId="0" fontId="91" fillId="4" borderId="11" xfId="0" applyFont="1" applyFill="1" applyBorder="1" applyAlignment="1" applyProtection="1">
      <alignment horizontal="right" vertical="center"/>
      <protection locked="0"/>
    </xf>
    <xf numFmtId="0" fontId="91" fillId="4" borderId="153" xfId="0" applyFont="1" applyFill="1" applyBorder="1" applyAlignment="1" applyProtection="1">
      <alignment horizontal="right" vertical="center"/>
      <protection locked="0"/>
    </xf>
    <xf numFmtId="0" fontId="91" fillId="4" borderId="104" xfId="0" applyFont="1" applyFill="1" applyBorder="1" applyAlignment="1" applyProtection="1">
      <alignment horizontal="right" vertical="center"/>
      <protection locked="0"/>
    </xf>
    <xf numFmtId="0" fontId="24" fillId="0" borderId="0" xfId="0" applyFont="1" applyFill="1" applyBorder="1" applyAlignment="1">
      <alignment horizontal="center" vertical="center" wrapText="1"/>
    </xf>
    <xf numFmtId="0" fontId="100" fillId="9" borderId="14" xfId="0" applyFont="1" applyFill="1" applyBorder="1" applyAlignment="1">
      <alignment horizontal="center" vertical="center"/>
    </xf>
    <xf numFmtId="0" fontId="100" fillId="9" borderId="47" xfId="0" applyFont="1" applyFill="1" applyBorder="1" applyAlignment="1">
      <alignment horizontal="center" vertical="center"/>
    </xf>
    <xf numFmtId="0" fontId="101" fillId="26" borderId="14" xfId="0" applyFont="1" applyFill="1" applyBorder="1" applyAlignment="1">
      <alignment horizontal="center" vertical="center" wrapText="1"/>
    </xf>
    <xf numFmtId="0" fontId="101" fillId="26" borderId="47" xfId="0" applyFont="1" applyFill="1" applyBorder="1" applyAlignment="1">
      <alignment horizontal="center" vertical="center" wrapText="1"/>
    </xf>
    <xf numFmtId="0" fontId="24" fillId="22" borderId="2" xfId="0" applyFont="1" applyFill="1" applyBorder="1" applyAlignment="1">
      <alignment horizontal="center" vertical="center" wrapText="1"/>
    </xf>
    <xf numFmtId="0" fontId="24" fillId="22" borderId="16" xfId="0" applyFont="1" applyFill="1" applyBorder="1" applyAlignment="1">
      <alignment horizontal="center" vertical="center" wrapText="1"/>
    </xf>
    <xf numFmtId="0" fontId="24" fillId="22" borderId="3" xfId="0" applyFont="1" applyFill="1" applyBorder="1" applyAlignment="1">
      <alignment horizontal="center" vertical="center" wrapText="1"/>
    </xf>
    <xf numFmtId="164" fontId="25" fillId="0" borderId="6" xfId="0" applyNumberFormat="1" applyFont="1" applyFill="1" applyBorder="1" applyAlignment="1" applyProtection="1">
      <alignment horizontal="center" vertical="center" wrapText="1"/>
      <protection hidden="1"/>
    </xf>
    <xf numFmtId="164" fontId="25" fillId="0" borderId="0" xfId="0" applyNumberFormat="1" applyFont="1" applyFill="1" applyBorder="1" applyAlignment="1" applyProtection="1">
      <alignment horizontal="center" vertical="center" wrapText="1"/>
      <protection hidden="1"/>
    </xf>
    <xf numFmtId="164" fontId="25" fillId="0" borderId="99" xfId="0" applyNumberFormat="1" applyFont="1" applyFill="1" applyBorder="1" applyAlignment="1" applyProtection="1">
      <alignment horizontal="center" vertical="center" wrapText="1"/>
      <protection hidden="1"/>
    </xf>
    <xf numFmtId="0" fontId="100" fillId="6" borderId="14" xfId="0" applyFont="1" applyFill="1" applyBorder="1" applyAlignment="1">
      <alignment horizontal="center" vertical="center"/>
    </xf>
    <xf numFmtId="0" fontId="100" fillId="6" borderId="47" xfId="0" applyFont="1" applyFill="1" applyBorder="1" applyAlignment="1">
      <alignment horizontal="center" vertical="center"/>
    </xf>
    <xf numFmtId="0" fontId="58" fillId="0" borderId="2" xfId="0" applyFont="1" applyFill="1" applyBorder="1" applyAlignment="1">
      <alignment horizontal="center" vertical="center"/>
    </xf>
    <xf numFmtId="0" fontId="58" fillId="0" borderId="3" xfId="0" applyFont="1" applyFill="1" applyBorder="1" applyAlignment="1">
      <alignment horizontal="center" vertical="center"/>
    </xf>
    <xf numFmtId="0" fontId="37" fillId="5" borderId="2" xfId="0" applyFont="1" applyFill="1" applyBorder="1" applyAlignment="1" applyProtection="1">
      <alignment horizontal="center" vertical="center" wrapText="1"/>
    </xf>
    <xf numFmtId="0" fontId="37" fillId="5" borderId="16" xfId="0" applyFont="1" applyFill="1" applyBorder="1" applyAlignment="1" applyProtection="1">
      <alignment horizontal="center" vertical="center" wrapText="1"/>
    </xf>
    <xf numFmtId="0" fontId="37" fillId="5" borderId="3" xfId="0" applyFont="1" applyFill="1" applyBorder="1" applyAlignment="1" applyProtection="1">
      <alignment horizontal="center" vertical="center" wrapText="1"/>
    </xf>
    <xf numFmtId="0" fontId="1" fillId="0" borderId="0" xfId="0" applyFont="1" applyFill="1" applyBorder="1" applyAlignment="1">
      <alignment horizontal="right" vertical="center"/>
    </xf>
    <xf numFmtId="0" fontId="2" fillId="3" borderId="128" xfId="0" applyFont="1" applyFill="1" applyBorder="1" applyAlignment="1">
      <alignment horizontal="right" vertical="center"/>
    </xf>
    <xf numFmtId="0" fontId="2" fillId="3" borderId="3" xfId="0" applyFont="1" applyFill="1" applyBorder="1" applyAlignment="1">
      <alignment horizontal="right" vertical="center"/>
    </xf>
    <xf numFmtId="0" fontId="6" fillId="3" borderId="122" xfId="0" applyFont="1" applyFill="1" applyBorder="1" applyAlignment="1">
      <alignment horizontal="right" vertical="center"/>
    </xf>
    <xf numFmtId="0" fontId="6" fillId="3" borderId="105" xfId="0" applyFont="1" applyFill="1" applyBorder="1" applyAlignment="1">
      <alignment horizontal="right" vertical="center"/>
    </xf>
    <xf numFmtId="0" fontId="1" fillId="3" borderId="122" xfId="0" applyFont="1" applyFill="1" applyBorder="1" applyAlignment="1">
      <alignment horizontal="right" vertical="center"/>
    </xf>
    <xf numFmtId="0" fontId="1" fillId="3" borderId="105" xfId="0" applyFont="1" applyFill="1" applyBorder="1" applyAlignment="1">
      <alignment horizontal="right" vertical="center"/>
    </xf>
    <xf numFmtId="0" fontId="53" fillId="15" borderId="17" xfId="0" applyFont="1" applyFill="1" applyBorder="1" applyAlignment="1">
      <alignment horizontal="center" vertical="center" wrapText="1"/>
    </xf>
    <xf numFmtId="0" fontId="53" fillId="15" borderId="8" xfId="0" applyFont="1" applyFill="1" applyBorder="1" applyAlignment="1">
      <alignment horizontal="center" vertical="center" wrapText="1"/>
    </xf>
    <xf numFmtId="0" fontId="53" fillId="15" borderId="6" xfId="0" applyFont="1" applyFill="1" applyBorder="1" applyAlignment="1">
      <alignment horizontal="center" vertical="center" wrapText="1"/>
    </xf>
    <xf numFmtId="0" fontId="53" fillId="15" borderId="15" xfId="0" applyFont="1" applyFill="1" applyBorder="1" applyAlignment="1">
      <alignment horizontal="center" vertical="center" wrapText="1"/>
    </xf>
    <xf numFmtId="0" fontId="53" fillId="15" borderId="18" xfId="0" applyFont="1" applyFill="1" applyBorder="1" applyAlignment="1">
      <alignment horizontal="center" vertical="center" wrapText="1"/>
    </xf>
    <xf numFmtId="0" fontId="53" fillId="15" borderId="19" xfId="0" applyFont="1" applyFill="1" applyBorder="1" applyAlignment="1">
      <alignment horizontal="center" vertical="center" wrapText="1"/>
    </xf>
    <xf numFmtId="0" fontId="43" fillId="17" borderId="17" xfId="0" applyFont="1" applyFill="1" applyBorder="1" applyAlignment="1">
      <alignment horizontal="center" vertical="center" wrapText="1"/>
    </xf>
    <xf numFmtId="0" fontId="43" fillId="17" borderId="8" xfId="0" applyFont="1" applyFill="1" applyBorder="1" applyAlignment="1">
      <alignment horizontal="center" vertical="center" wrapText="1"/>
    </xf>
    <xf numFmtId="0" fontId="43" fillId="17" borderId="6" xfId="0" applyFont="1" applyFill="1" applyBorder="1" applyAlignment="1">
      <alignment horizontal="center" vertical="center" wrapText="1"/>
    </xf>
    <xf numFmtId="0" fontId="43" fillId="17" borderId="15" xfId="0" applyFont="1" applyFill="1" applyBorder="1" applyAlignment="1">
      <alignment horizontal="center" vertical="center" wrapText="1"/>
    </xf>
    <xf numFmtId="0" fontId="43" fillId="17" borderId="18" xfId="0" applyFont="1" applyFill="1" applyBorder="1" applyAlignment="1">
      <alignment horizontal="center" vertical="center" wrapText="1"/>
    </xf>
    <xf numFmtId="0" fontId="43" fillId="17" borderId="19" xfId="0" applyFont="1" applyFill="1" applyBorder="1" applyAlignment="1">
      <alignment horizontal="center" vertical="center" wrapText="1"/>
    </xf>
    <xf numFmtId="164" fontId="24" fillId="0" borderId="6" xfId="0" applyNumberFormat="1" applyFont="1" applyFill="1" applyBorder="1" applyAlignment="1" applyProtection="1">
      <alignment horizontal="center" vertical="center" wrapText="1"/>
      <protection hidden="1"/>
    </xf>
    <xf numFmtId="164" fontId="24" fillId="0" borderId="0" xfId="0" applyNumberFormat="1" applyFont="1" applyFill="1" applyBorder="1" applyAlignment="1" applyProtection="1">
      <alignment horizontal="center" vertical="center" wrapText="1"/>
      <protection hidden="1"/>
    </xf>
    <xf numFmtId="164" fontId="24" fillId="0" borderId="99" xfId="0" applyNumberFormat="1" applyFont="1" applyFill="1" applyBorder="1" applyAlignment="1" applyProtection="1">
      <alignment horizontal="center" vertical="center" wrapText="1"/>
      <protection hidden="1"/>
    </xf>
    <xf numFmtId="0" fontId="36" fillId="6" borderId="77" xfId="0" applyFont="1" applyFill="1" applyBorder="1" applyAlignment="1" applyProtection="1">
      <alignment horizontal="center" vertical="center" wrapText="1"/>
    </xf>
    <xf numFmtId="0" fontId="36" fillId="9" borderId="56" xfId="0" applyFont="1" applyFill="1" applyBorder="1" applyAlignment="1" applyProtection="1">
      <alignment horizontal="center" vertical="center" wrapText="1"/>
    </xf>
    <xf numFmtId="0" fontId="36" fillId="9" borderId="77" xfId="0" applyFont="1" applyFill="1" applyBorder="1" applyAlignment="1" applyProtection="1">
      <alignment horizontal="center" vertical="center" wrapText="1"/>
    </xf>
    <xf numFmtId="0" fontId="36" fillId="9" borderId="66" xfId="0" applyFont="1" applyFill="1" applyBorder="1" applyAlignment="1" applyProtection="1">
      <alignment horizontal="center" vertical="center" wrapText="1"/>
    </xf>
    <xf numFmtId="0" fontId="26" fillId="0" borderId="0" xfId="0" applyFont="1" applyFill="1" applyBorder="1" applyAlignment="1" applyProtection="1">
      <alignment horizontal="center" vertical="center" wrapText="1"/>
      <protection hidden="1"/>
    </xf>
    <xf numFmtId="0" fontId="38" fillId="0" borderId="159" xfId="0" applyFont="1" applyFill="1" applyBorder="1" applyAlignment="1" applyProtection="1">
      <alignment horizontal="center" vertical="center"/>
      <protection hidden="1"/>
    </xf>
    <xf numFmtId="0" fontId="38" fillId="0" borderId="20" xfId="0" applyFont="1" applyFill="1" applyBorder="1" applyAlignment="1" applyProtection="1">
      <alignment horizontal="center" vertical="center"/>
      <protection hidden="1"/>
    </xf>
    <xf numFmtId="0" fontId="25" fillId="0" borderId="0" xfId="0" applyFont="1" applyFill="1" applyBorder="1" applyAlignment="1" applyProtection="1">
      <alignment horizontal="center"/>
      <protection hidden="1"/>
    </xf>
    <xf numFmtId="2" fontId="9" fillId="0" borderId="41" xfId="0" applyNumberFormat="1" applyFont="1" applyFill="1" applyBorder="1" applyAlignment="1" applyProtection="1">
      <alignment horizontal="center" vertical="center" shrinkToFit="1"/>
      <protection hidden="1"/>
    </xf>
    <xf numFmtId="2" fontId="9" fillId="0" borderId="43" xfId="0" applyNumberFormat="1" applyFont="1" applyFill="1" applyBorder="1" applyAlignment="1" applyProtection="1">
      <alignment horizontal="center" vertical="center" shrinkToFit="1"/>
      <protection hidden="1"/>
    </xf>
    <xf numFmtId="0" fontId="83" fillId="0" borderId="136" xfId="0" applyFont="1" applyFill="1" applyBorder="1" applyAlignment="1">
      <alignment horizontal="center" vertical="center"/>
    </xf>
    <xf numFmtId="0" fontId="83" fillId="0" borderId="65" xfId="0" applyFont="1" applyFill="1" applyBorder="1" applyAlignment="1">
      <alignment horizontal="center" vertical="center"/>
    </xf>
    <xf numFmtId="0" fontId="11" fillId="4" borderId="41" xfId="0" applyFont="1" applyFill="1" applyBorder="1" applyAlignment="1" applyProtection="1">
      <alignment horizontal="center" vertical="center"/>
      <protection locked="0"/>
    </xf>
    <xf numFmtId="0" fontId="11" fillId="4" borderId="43" xfId="0" applyFont="1" applyFill="1" applyBorder="1" applyAlignment="1" applyProtection="1">
      <alignment horizontal="center" vertical="center"/>
      <protection locked="0"/>
    </xf>
    <xf numFmtId="0" fontId="24" fillId="0" borderId="99" xfId="0" applyFont="1" applyFill="1" applyBorder="1" applyAlignment="1" applyProtection="1">
      <alignment horizontal="center" vertical="center"/>
      <protection hidden="1"/>
    </xf>
    <xf numFmtId="0" fontId="83" fillId="0" borderId="140" xfId="0" applyFont="1" applyFill="1" applyBorder="1" applyAlignment="1">
      <alignment horizontal="center" vertical="center"/>
    </xf>
    <xf numFmtId="0" fontId="4" fillId="4" borderId="41" xfId="0" applyFont="1" applyFill="1" applyBorder="1" applyAlignment="1" applyProtection="1">
      <alignment horizontal="center" vertical="center"/>
      <protection locked="0"/>
    </xf>
    <xf numFmtId="0" fontId="4" fillId="4" borderId="43" xfId="0" applyFont="1" applyFill="1" applyBorder="1" applyAlignment="1" applyProtection="1">
      <alignment horizontal="center" vertical="center"/>
      <protection locked="0"/>
    </xf>
    <xf numFmtId="0" fontId="52" fillId="21" borderId="2" xfId="0" applyFont="1" applyFill="1" applyBorder="1" applyAlignment="1" applyProtection="1">
      <alignment horizontal="center" vertical="center" wrapText="1"/>
      <protection hidden="1"/>
    </xf>
    <xf numFmtId="0" fontId="52" fillId="21" borderId="16" xfId="0" applyFont="1" applyFill="1" applyBorder="1" applyAlignment="1" applyProtection="1">
      <alignment horizontal="center" vertical="center" wrapText="1"/>
      <protection hidden="1"/>
    </xf>
    <xf numFmtId="0" fontId="52" fillId="21" borderId="3" xfId="0" applyFont="1" applyFill="1" applyBorder="1" applyAlignment="1" applyProtection="1">
      <alignment horizontal="center" vertical="center" wrapText="1"/>
      <protection hidden="1"/>
    </xf>
    <xf numFmtId="0" fontId="80" fillId="0" borderId="62" xfId="0" quotePrefix="1" applyFont="1" applyFill="1" applyBorder="1" applyAlignment="1" applyProtection="1">
      <alignment horizontal="center" vertical="center" wrapText="1"/>
    </xf>
    <xf numFmtId="0" fontId="80" fillId="0" borderId="131" xfId="0" quotePrefix="1" applyFont="1" applyFill="1" applyBorder="1" applyAlignment="1" applyProtection="1">
      <alignment horizontal="center" vertical="center" wrapText="1"/>
    </xf>
    <xf numFmtId="0" fontId="52" fillId="19" borderId="2" xfId="0" applyFont="1" applyFill="1" applyBorder="1" applyAlignment="1" applyProtection="1">
      <alignment horizontal="center" vertical="center" wrapText="1"/>
      <protection hidden="1"/>
    </xf>
    <xf numFmtId="0" fontId="52" fillId="19" borderId="16" xfId="0" applyFont="1" applyFill="1" applyBorder="1" applyAlignment="1" applyProtection="1">
      <alignment horizontal="center" vertical="center" wrapText="1"/>
      <protection hidden="1"/>
    </xf>
    <xf numFmtId="0" fontId="52" fillId="19" borderId="3" xfId="0" applyFont="1" applyFill="1" applyBorder="1" applyAlignment="1" applyProtection="1">
      <alignment horizontal="center" vertical="center" wrapText="1"/>
      <protection hidden="1"/>
    </xf>
    <xf numFmtId="0" fontId="29" fillId="0" borderId="2" xfId="0" applyFont="1" applyBorder="1" applyAlignment="1">
      <alignment horizontal="left" vertical="center" wrapText="1"/>
    </xf>
    <xf numFmtId="0" fontId="29" fillId="0" borderId="16" xfId="0" applyFont="1" applyBorder="1" applyAlignment="1">
      <alignment horizontal="left" vertical="center" wrapText="1"/>
    </xf>
    <xf numFmtId="0" fontId="29" fillId="0" borderId="26" xfId="0" applyFont="1" applyBorder="1" applyAlignment="1">
      <alignment horizontal="left" vertical="center" wrapText="1"/>
    </xf>
    <xf numFmtId="0" fontId="29" fillId="12" borderId="137" xfId="0" applyFont="1" applyFill="1" applyBorder="1" applyAlignment="1">
      <alignment horizontal="center" vertical="center" wrapText="1"/>
    </xf>
    <xf numFmtId="0" fontId="29" fillId="12" borderId="126" xfId="0" applyFont="1" applyFill="1" applyBorder="1" applyAlignment="1">
      <alignment horizontal="center" vertical="center" wrapText="1"/>
    </xf>
    <xf numFmtId="0" fontId="3" fillId="12" borderId="138" xfId="0" applyFont="1" applyFill="1" applyBorder="1" applyAlignment="1">
      <alignment horizontal="left" vertical="center" wrapText="1"/>
    </xf>
    <xf numFmtId="0" fontId="3" fillId="12" borderId="139" xfId="0" applyFont="1" applyFill="1" applyBorder="1" applyAlignment="1">
      <alignment horizontal="left" vertical="center" wrapText="1"/>
    </xf>
    <xf numFmtId="0" fontId="59" fillId="0" borderId="7" xfId="0" applyFont="1" applyFill="1" applyBorder="1" applyAlignment="1">
      <alignment horizontal="center" vertical="center"/>
    </xf>
    <xf numFmtId="0" fontId="26" fillId="0" borderId="7" xfId="0" applyFont="1" applyFill="1" applyBorder="1" applyAlignment="1">
      <alignment horizontal="center" vertical="center"/>
    </xf>
    <xf numFmtId="0" fontId="24" fillId="0" borderId="102" xfId="0" applyFont="1" applyFill="1" applyBorder="1" applyAlignment="1" applyProtection="1">
      <alignment horizontal="center" vertical="center" wrapText="1"/>
      <protection hidden="1"/>
    </xf>
    <xf numFmtId="0" fontId="3" fillId="13" borderId="64" xfId="0" applyFont="1" applyFill="1" applyBorder="1" applyAlignment="1">
      <alignment horizontal="center" vertical="center" wrapText="1"/>
    </xf>
    <xf numFmtId="0" fontId="3" fillId="13" borderId="139" xfId="0" applyFont="1" applyFill="1" applyBorder="1" applyAlignment="1">
      <alignment horizontal="center" vertical="center" wrapText="1"/>
    </xf>
    <xf numFmtId="0" fontId="29" fillId="13" borderId="125" xfId="0" applyFont="1" applyFill="1" applyBorder="1" applyAlignment="1">
      <alignment horizontal="center" vertical="center" wrapText="1"/>
    </xf>
    <xf numFmtId="0" fontId="29" fillId="13" borderId="126" xfId="0" applyFont="1" applyFill="1" applyBorder="1" applyAlignment="1">
      <alignment horizontal="center" vertical="center" wrapText="1"/>
    </xf>
    <xf numFmtId="2" fontId="47" fillId="0" borderId="41" xfId="0" applyNumberFormat="1" applyFont="1" applyFill="1" applyBorder="1" applyAlignment="1" applyProtection="1">
      <alignment horizontal="center" vertical="center" wrapText="1" shrinkToFit="1"/>
      <protection hidden="1"/>
    </xf>
    <xf numFmtId="2" fontId="47" fillId="0" borderId="43" xfId="0" applyNumberFormat="1" applyFont="1" applyFill="1" applyBorder="1" applyAlignment="1" applyProtection="1">
      <alignment horizontal="center" vertical="center" wrapText="1" shrinkToFit="1"/>
      <protection hidden="1"/>
    </xf>
    <xf numFmtId="0" fontId="45" fillId="16" borderId="17" xfId="0" applyFont="1" applyFill="1" applyBorder="1" applyAlignment="1">
      <alignment horizontal="center" vertical="center" wrapText="1"/>
    </xf>
    <xf numFmtId="0" fontId="45" fillId="16" borderId="8" xfId="0" applyFont="1" applyFill="1" applyBorder="1" applyAlignment="1">
      <alignment horizontal="center" vertical="center" wrapText="1"/>
    </xf>
    <xf numFmtId="0" fontId="45" fillId="16" borderId="6" xfId="0" applyFont="1" applyFill="1" applyBorder="1" applyAlignment="1">
      <alignment horizontal="center" vertical="center" wrapText="1"/>
    </xf>
    <xf numFmtId="0" fontId="45" fillId="16" borderId="15" xfId="0" applyFont="1" applyFill="1" applyBorder="1" applyAlignment="1">
      <alignment horizontal="center" vertical="center" wrapText="1"/>
    </xf>
    <xf numFmtId="0" fontId="45" fillId="16" borderId="18" xfId="0" applyFont="1" applyFill="1" applyBorder="1" applyAlignment="1">
      <alignment horizontal="center" vertical="center" wrapText="1"/>
    </xf>
    <xf numFmtId="0" fontId="45" fillId="16" borderId="19" xfId="0" applyFont="1" applyFill="1" applyBorder="1" applyAlignment="1">
      <alignment horizontal="center" vertical="center" wrapText="1"/>
    </xf>
    <xf numFmtId="164" fontId="25" fillId="0" borderId="6" xfId="0" applyNumberFormat="1" applyFont="1" applyFill="1" applyBorder="1" applyAlignment="1" applyProtection="1">
      <alignment horizontal="left" vertical="center" wrapText="1"/>
      <protection hidden="1"/>
    </xf>
    <xf numFmtId="164" fontId="25" fillId="0" borderId="0" xfId="0" applyNumberFormat="1" applyFont="1" applyFill="1" applyBorder="1" applyAlignment="1" applyProtection="1">
      <alignment horizontal="left" vertical="center" wrapText="1"/>
      <protection hidden="1"/>
    </xf>
    <xf numFmtId="164" fontId="25" fillId="0" borderId="99" xfId="0" applyNumberFormat="1" applyFont="1" applyFill="1" applyBorder="1" applyAlignment="1" applyProtection="1">
      <alignment horizontal="left" vertical="center" wrapText="1"/>
      <protection hidden="1"/>
    </xf>
    <xf numFmtId="0" fontId="48" fillId="20" borderId="17" xfId="0" applyFont="1" applyFill="1" applyBorder="1" applyAlignment="1">
      <alignment horizontal="center" vertical="center" wrapText="1"/>
    </xf>
    <xf numFmtId="0" fontId="48" fillId="20" borderId="8" xfId="0" applyFont="1" applyFill="1" applyBorder="1" applyAlignment="1">
      <alignment horizontal="center" vertical="center" wrapText="1"/>
    </xf>
    <xf numFmtId="0" fontId="48" fillId="20" borderId="6" xfId="0" applyFont="1" applyFill="1" applyBorder="1" applyAlignment="1">
      <alignment horizontal="center" vertical="center" wrapText="1"/>
    </xf>
    <xf numFmtId="0" fontId="48" fillId="20" borderId="15" xfId="0" applyFont="1" applyFill="1" applyBorder="1" applyAlignment="1">
      <alignment horizontal="center" vertical="center" wrapText="1"/>
    </xf>
    <xf numFmtId="0" fontId="48" fillId="20" borderId="18" xfId="0" applyFont="1" applyFill="1" applyBorder="1" applyAlignment="1">
      <alignment horizontal="center" vertical="center" wrapText="1"/>
    </xf>
    <xf numFmtId="0" fontId="48" fillId="20" borderId="19" xfId="0" applyFont="1" applyFill="1" applyBorder="1" applyAlignment="1">
      <alignment horizontal="center" vertical="center" wrapText="1"/>
    </xf>
    <xf numFmtId="164" fontId="6" fillId="0" borderId="0" xfId="0" applyNumberFormat="1" applyFont="1" applyFill="1" applyBorder="1" applyAlignment="1" applyProtection="1">
      <alignment horizontal="center" vertical="top"/>
      <protection hidden="1"/>
    </xf>
    <xf numFmtId="0" fontId="17" fillId="0" borderId="93" xfId="0" applyFont="1" applyFill="1" applyBorder="1" applyAlignment="1" applyProtection="1">
      <alignment horizontal="center" vertical="center"/>
      <protection hidden="1"/>
    </xf>
    <xf numFmtId="0" fontId="17" fillId="0" borderId="144" xfId="0" applyFont="1" applyFill="1" applyBorder="1" applyAlignment="1" applyProtection="1">
      <alignment horizontal="center" vertical="center"/>
      <protection hidden="1"/>
    </xf>
    <xf numFmtId="0" fontId="6" fillId="0" borderId="49" xfId="0" applyFont="1" applyFill="1" applyBorder="1" applyAlignment="1">
      <alignment horizontal="center" vertical="center"/>
    </xf>
    <xf numFmtId="0" fontId="6" fillId="0" borderId="47"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49" xfId="0" applyFont="1" applyFill="1" applyBorder="1" applyAlignment="1">
      <alignment horizontal="center" vertical="center"/>
    </xf>
    <xf numFmtId="164" fontId="4" fillId="0" borderId="77" xfId="0" applyNumberFormat="1" applyFont="1" applyFill="1" applyBorder="1" applyAlignment="1" applyProtection="1">
      <alignment horizontal="center" vertical="center"/>
      <protection hidden="1"/>
    </xf>
    <xf numFmtId="164" fontId="4" fillId="0" borderId="66" xfId="0" applyNumberFormat="1" applyFont="1" applyFill="1" applyBorder="1" applyAlignment="1" applyProtection="1">
      <alignment horizontal="center" vertical="center"/>
      <protection hidden="1"/>
    </xf>
    <xf numFmtId="0" fontId="1" fillId="19" borderId="13" xfId="0" applyFont="1" applyFill="1" applyBorder="1" applyAlignment="1" applyProtection="1">
      <alignment horizontal="center" vertical="center"/>
      <protection hidden="1"/>
    </xf>
    <xf numFmtId="0" fontId="1" fillId="19" borderId="93" xfId="0" applyFont="1" applyFill="1" applyBorder="1" applyAlignment="1" applyProtection="1">
      <alignment horizontal="center" vertical="center"/>
      <protection hidden="1"/>
    </xf>
    <xf numFmtId="0" fontId="1" fillId="19" borderId="14" xfId="0" applyFont="1" applyFill="1" applyBorder="1" applyAlignment="1" applyProtection="1">
      <alignment horizontal="center" vertical="center"/>
      <protection hidden="1"/>
    </xf>
    <xf numFmtId="0" fontId="1" fillId="9" borderId="13" xfId="0" applyFont="1" applyFill="1" applyBorder="1" applyAlignment="1" applyProtection="1">
      <alignment horizontal="center" vertical="center"/>
      <protection hidden="1"/>
    </xf>
    <xf numFmtId="0" fontId="1" fillId="18" borderId="47" xfId="0" applyFont="1" applyFill="1" applyBorder="1" applyAlignment="1" applyProtection="1">
      <alignment horizontal="center" vertical="center"/>
      <protection hidden="1"/>
    </xf>
    <xf numFmtId="0" fontId="1" fillId="18" borderId="13" xfId="0" applyFont="1" applyFill="1" applyBorder="1" applyAlignment="1" applyProtection="1">
      <alignment horizontal="center" vertical="center"/>
      <protection hidden="1"/>
    </xf>
    <xf numFmtId="0" fontId="81" fillId="21" borderId="14" xfId="0" applyFont="1" applyFill="1" applyBorder="1" applyAlignment="1">
      <alignment horizontal="center" vertical="center"/>
    </xf>
    <xf numFmtId="0" fontId="81" fillId="21" borderId="49" xfId="0" applyFont="1" applyFill="1" applyBorder="1" applyAlignment="1">
      <alignment horizontal="center" vertical="center"/>
    </xf>
    <xf numFmtId="0" fontId="81" fillId="21" borderId="47" xfId="0" applyFont="1" applyFill="1" applyBorder="1" applyAlignment="1">
      <alignment horizontal="center" vertical="center"/>
    </xf>
    <xf numFmtId="0" fontId="24" fillId="10" borderId="2" xfId="0" applyFont="1" applyFill="1" applyBorder="1" applyAlignment="1">
      <alignment horizontal="center" vertical="center"/>
    </xf>
    <xf numFmtId="0" fontId="24" fillId="10" borderId="3" xfId="0" applyFont="1" applyFill="1" applyBorder="1" applyAlignment="1">
      <alignment horizontal="center" vertical="center"/>
    </xf>
    <xf numFmtId="0" fontId="50" fillId="3" borderId="6" xfId="0" applyFont="1" applyFill="1" applyBorder="1" applyAlignment="1" applyProtection="1">
      <alignment horizontal="center" vertical="top"/>
    </xf>
    <xf numFmtId="0" fontId="50" fillId="3" borderId="0" xfId="0" applyFont="1" applyFill="1" applyBorder="1" applyAlignment="1" applyProtection="1">
      <alignment horizontal="center" vertical="top"/>
    </xf>
    <xf numFmtId="0" fontId="50" fillId="3" borderId="18" xfId="0" applyFont="1" applyFill="1" applyBorder="1" applyAlignment="1" applyProtection="1">
      <alignment horizontal="center" vertical="top"/>
    </xf>
    <xf numFmtId="0" fontId="50" fillId="3" borderId="22" xfId="0" applyFont="1" applyFill="1" applyBorder="1" applyAlignment="1" applyProtection="1">
      <alignment horizontal="center" vertical="top"/>
    </xf>
    <xf numFmtId="0" fontId="21" fillId="3" borderId="0" xfId="0" applyFont="1" applyFill="1" applyBorder="1" applyAlignment="1" applyProtection="1">
      <alignment horizontal="center" vertical="top"/>
      <protection hidden="1"/>
    </xf>
    <xf numFmtId="0" fontId="21" fillId="3" borderId="15" xfId="0" applyFont="1" applyFill="1" applyBorder="1" applyAlignment="1" applyProtection="1">
      <alignment horizontal="center" vertical="top"/>
      <protection hidden="1"/>
    </xf>
    <xf numFmtId="0" fontId="21" fillId="3" borderId="22" xfId="0" applyFont="1" applyFill="1" applyBorder="1" applyAlignment="1" applyProtection="1">
      <alignment horizontal="center" vertical="top"/>
      <protection hidden="1"/>
    </xf>
    <xf numFmtId="0" fontId="21" fillId="3" borderId="19" xfId="0" applyFont="1" applyFill="1" applyBorder="1" applyAlignment="1" applyProtection="1">
      <alignment horizontal="center" vertical="top"/>
      <protection hidden="1"/>
    </xf>
    <xf numFmtId="0" fontId="10" fillId="2" borderId="95" xfId="0" applyFont="1" applyFill="1" applyBorder="1" applyAlignment="1">
      <alignment horizontal="center" vertical="center" wrapText="1"/>
    </xf>
    <xf numFmtId="0" fontId="10" fillId="2" borderId="77" xfId="0" applyFont="1" applyFill="1" applyBorder="1" applyAlignment="1">
      <alignment horizontal="center" vertical="center" wrapText="1"/>
    </xf>
    <xf numFmtId="0" fontId="10" fillId="2" borderId="98" xfId="0" applyFont="1" applyFill="1" applyBorder="1" applyAlignment="1">
      <alignment horizontal="center" vertical="center" wrapText="1"/>
    </xf>
    <xf numFmtId="0" fontId="10" fillId="2" borderId="79"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99" xfId="0" applyFont="1" applyFill="1" applyBorder="1" applyAlignment="1">
      <alignment horizontal="center" vertical="center" wrapText="1"/>
    </xf>
    <xf numFmtId="0" fontId="56" fillId="2" borderId="17" xfId="0" applyFont="1" applyFill="1" applyBorder="1" applyAlignment="1">
      <alignment horizontal="center" vertical="center" wrapText="1"/>
    </xf>
    <xf numFmtId="0" fontId="56" fillId="2" borderId="20" xfId="0" applyFont="1" applyFill="1" applyBorder="1" applyAlignment="1">
      <alignment horizontal="center" vertical="center" wrapText="1"/>
    </xf>
    <xf numFmtId="0" fontId="56" fillId="2" borderId="8" xfId="0" applyFont="1" applyFill="1" applyBorder="1" applyAlignment="1">
      <alignment horizontal="center" vertical="center" wrapText="1"/>
    </xf>
    <xf numFmtId="0" fontId="56" fillId="2" borderId="6" xfId="0" applyFont="1" applyFill="1" applyBorder="1" applyAlignment="1">
      <alignment horizontal="center" vertical="center" wrapText="1"/>
    </xf>
    <xf numFmtId="0" fontId="56" fillId="2" borderId="0" xfId="0" applyFont="1" applyFill="1" applyBorder="1" applyAlignment="1">
      <alignment horizontal="center" vertical="center" wrapText="1"/>
    </xf>
    <xf numFmtId="0" fontId="56" fillId="2" borderId="15" xfId="0" applyFont="1" applyFill="1" applyBorder="1" applyAlignment="1">
      <alignment horizontal="center" vertical="center" wrapText="1"/>
    </xf>
    <xf numFmtId="0" fontId="56" fillId="2" borderId="18" xfId="0" applyFont="1" applyFill="1" applyBorder="1" applyAlignment="1">
      <alignment horizontal="center" vertical="center" wrapText="1"/>
    </xf>
    <xf numFmtId="0" fontId="56" fillId="2" borderId="22" xfId="0" applyFont="1" applyFill="1" applyBorder="1" applyAlignment="1">
      <alignment horizontal="center" vertical="center" wrapText="1"/>
    </xf>
    <xf numFmtId="0" fontId="56" fillId="2" borderId="19" xfId="0" applyFont="1" applyFill="1" applyBorder="1" applyAlignment="1">
      <alignment horizontal="center" vertical="center" wrapText="1"/>
    </xf>
    <xf numFmtId="0" fontId="6" fillId="0" borderId="41" xfId="0" applyFont="1" applyFill="1" applyBorder="1" applyAlignment="1">
      <alignment horizontal="center" vertical="center" wrapText="1"/>
    </xf>
    <xf numFmtId="0" fontId="6" fillId="0" borderId="43" xfId="0" applyFont="1" applyFill="1" applyBorder="1" applyAlignment="1">
      <alignment horizontal="center" vertical="center" wrapText="1"/>
    </xf>
    <xf numFmtId="0" fontId="1" fillId="0" borderId="41" xfId="0" applyFont="1" applyFill="1" applyBorder="1" applyAlignment="1">
      <alignment horizontal="center" vertical="center" wrapText="1"/>
    </xf>
    <xf numFmtId="0" fontId="1" fillId="0" borderId="43" xfId="0" applyFont="1" applyFill="1" applyBorder="1" applyAlignment="1">
      <alignment horizontal="center" vertical="center" wrapText="1"/>
    </xf>
    <xf numFmtId="0" fontId="12" fillId="0" borderId="2" xfId="0" applyFont="1" applyFill="1" applyBorder="1" applyAlignment="1" applyProtection="1">
      <alignment vertical="center"/>
    </xf>
    <xf numFmtId="0" fontId="12" fillId="0" borderId="16" xfId="0" applyFont="1" applyFill="1" applyBorder="1" applyAlignment="1" applyProtection="1">
      <alignment vertical="center"/>
    </xf>
    <xf numFmtId="0" fontId="12" fillId="0" borderId="3" xfId="0" applyFont="1" applyFill="1" applyBorder="1" applyAlignment="1" applyProtection="1">
      <alignment vertical="center"/>
    </xf>
    <xf numFmtId="0" fontId="4" fillId="0" borderId="1" xfId="0" applyFont="1" applyFill="1" applyBorder="1" applyAlignment="1" applyProtection="1">
      <alignment horizontal="center" vertical="center"/>
    </xf>
    <xf numFmtId="0" fontId="4" fillId="0" borderId="111" xfId="0" applyFont="1" applyFill="1" applyBorder="1" applyAlignment="1">
      <alignment horizontal="center" vertical="center"/>
    </xf>
    <xf numFmtId="0" fontId="4" fillId="0" borderId="112" xfId="0" applyFont="1" applyFill="1" applyBorder="1" applyAlignment="1">
      <alignment horizontal="center" vertical="center"/>
    </xf>
    <xf numFmtId="0" fontId="10" fillId="3" borderId="2" xfId="0" applyFont="1" applyFill="1" applyBorder="1" applyAlignment="1" applyProtection="1">
      <alignment horizontal="center" vertical="top"/>
    </xf>
    <xf numFmtId="0" fontId="10" fillId="3" borderId="16" xfId="0" applyFont="1" applyFill="1" applyBorder="1" applyAlignment="1" applyProtection="1">
      <alignment horizontal="center" vertical="top"/>
    </xf>
    <xf numFmtId="0" fontId="10" fillId="3" borderId="3" xfId="0" applyFont="1" applyFill="1" applyBorder="1" applyAlignment="1" applyProtection="1">
      <alignment horizontal="center" vertical="top"/>
    </xf>
    <xf numFmtId="0" fontId="21" fillId="3" borderId="17" xfId="0" applyFont="1" applyFill="1" applyBorder="1" applyAlignment="1" applyProtection="1">
      <alignment horizontal="center" vertical="center"/>
    </xf>
    <xf numFmtId="0" fontId="21" fillId="3" borderId="20" xfId="0" applyFont="1" applyFill="1" applyBorder="1" applyAlignment="1" applyProtection="1">
      <alignment horizontal="center" vertical="center"/>
    </xf>
    <xf numFmtId="0" fontId="21" fillId="3" borderId="8" xfId="0" applyFont="1" applyFill="1" applyBorder="1" applyAlignment="1" applyProtection="1">
      <alignment horizontal="center" vertical="center"/>
    </xf>
    <xf numFmtId="0" fontId="21" fillId="3" borderId="6" xfId="0" applyFont="1" applyFill="1" applyBorder="1" applyAlignment="1" applyProtection="1">
      <alignment horizontal="center" vertical="center"/>
    </xf>
    <xf numFmtId="0" fontId="21" fillId="3" borderId="0" xfId="0" applyFont="1" applyFill="1" applyBorder="1" applyAlignment="1" applyProtection="1">
      <alignment horizontal="center" vertical="center"/>
    </xf>
    <xf numFmtId="0" fontId="21" fillId="3" borderId="15" xfId="0" applyFont="1" applyFill="1" applyBorder="1" applyAlignment="1" applyProtection="1">
      <alignment horizontal="center" vertical="center"/>
    </xf>
    <xf numFmtId="0" fontId="26" fillId="10" borderId="76" xfId="0" applyFont="1" applyFill="1" applyBorder="1" applyAlignment="1">
      <alignment horizontal="center" vertical="top"/>
    </xf>
    <xf numFmtId="0" fontId="26" fillId="10" borderId="100" xfId="0" applyFont="1" applyFill="1" applyBorder="1" applyAlignment="1">
      <alignment horizontal="center" vertical="top"/>
    </xf>
    <xf numFmtId="0" fontId="26" fillId="10" borderId="101" xfId="0" applyFont="1" applyFill="1" applyBorder="1" applyAlignment="1">
      <alignment horizontal="center" vertical="top"/>
    </xf>
    <xf numFmtId="0" fontId="24" fillId="10" borderId="79" xfId="0" applyFont="1" applyFill="1" applyBorder="1" applyAlignment="1">
      <alignment horizontal="center" vertical="top"/>
    </xf>
    <xf numFmtId="0" fontId="24" fillId="10" borderId="0" xfId="0" applyFont="1" applyFill="1" applyBorder="1" applyAlignment="1">
      <alignment horizontal="center" vertical="top"/>
    </xf>
    <xf numFmtId="0" fontId="24" fillId="10" borderId="99" xfId="0" applyFont="1" applyFill="1" applyBorder="1" applyAlignment="1">
      <alignment horizontal="center" vertical="top"/>
    </xf>
    <xf numFmtId="0" fontId="4" fillId="0" borderId="111" xfId="0" applyFont="1" applyFill="1" applyBorder="1" applyAlignment="1">
      <alignment horizontal="center" vertical="center" wrapText="1"/>
    </xf>
    <xf numFmtId="0" fontId="4" fillId="0" borderId="112" xfId="0" applyFont="1" applyFill="1" applyBorder="1" applyAlignment="1">
      <alignment horizontal="center" vertical="center" wrapText="1"/>
    </xf>
    <xf numFmtId="14" fontId="60" fillId="6" borderId="41" xfId="0" applyNumberFormat="1" applyFont="1" applyFill="1" applyBorder="1" applyAlignment="1" applyProtection="1">
      <alignment horizontal="center" vertical="center" textRotation="90"/>
      <protection hidden="1"/>
    </xf>
    <xf numFmtId="14" fontId="60" fillId="6" borderId="42" xfId="0" applyNumberFormat="1" applyFont="1" applyFill="1" applyBorder="1" applyAlignment="1" applyProtection="1">
      <alignment horizontal="center" vertical="center" textRotation="90"/>
      <protection hidden="1"/>
    </xf>
    <xf numFmtId="14" fontId="60" fillId="6" borderId="43" xfId="0" applyNumberFormat="1" applyFont="1" applyFill="1" applyBorder="1" applyAlignment="1" applyProtection="1">
      <alignment horizontal="center" vertical="center" textRotation="90"/>
      <protection hidden="1"/>
    </xf>
    <xf numFmtId="0" fontId="16" fillId="0" borderId="41" xfId="0" applyFont="1" applyBorder="1" applyAlignment="1">
      <alignment horizontal="center" vertical="center" wrapText="1"/>
    </xf>
    <xf numFmtId="0" fontId="16" fillId="0" borderId="43" xfId="0" applyFont="1" applyBorder="1" applyAlignment="1">
      <alignment horizontal="center" vertical="center" wrapText="1"/>
    </xf>
    <xf numFmtId="0" fontId="54" fillId="0" borderId="31" xfId="0" applyFont="1" applyBorder="1" applyAlignment="1">
      <alignment horizontal="center" vertical="center"/>
    </xf>
    <xf numFmtId="0" fontId="54" fillId="0" borderId="10" xfId="0" applyFont="1" applyBorder="1" applyAlignment="1">
      <alignment horizontal="center" vertical="center"/>
    </xf>
    <xf numFmtId="0" fontId="54" fillId="0" borderId="34" xfId="0" applyFont="1" applyBorder="1" applyAlignment="1">
      <alignment horizontal="center" vertical="center"/>
    </xf>
    <xf numFmtId="0" fontId="31" fillId="4" borderId="109" xfId="0" applyFont="1" applyFill="1" applyBorder="1" applyAlignment="1" applyProtection="1">
      <alignment horizontal="center" vertical="center"/>
      <protection locked="0"/>
    </xf>
    <xf numFmtId="0" fontId="31" fillId="4" borderId="44" xfId="0" applyFont="1" applyFill="1" applyBorder="1" applyAlignment="1" applyProtection="1">
      <alignment horizontal="center" vertical="center"/>
      <protection locked="0"/>
    </xf>
    <xf numFmtId="0" fontId="31" fillId="4" borderId="31" xfId="0" applyFont="1" applyFill="1" applyBorder="1" applyAlignment="1" applyProtection="1">
      <alignment horizontal="center" vertical="center"/>
      <protection locked="0"/>
    </xf>
    <xf numFmtId="0" fontId="20" fillId="0" borderId="41" xfId="0" applyFont="1" applyFill="1" applyBorder="1" applyAlignment="1">
      <alignment horizontal="center" vertical="center" wrapText="1"/>
    </xf>
    <xf numFmtId="0" fontId="20" fillId="0" borderId="43" xfId="0" applyFont="1" applyFill="1" applyBorder="1" applyAlignment="1">
      <alignment horizontal="center" vertical="center" wrapText="1"/>
    </xf>
    <xf numFmtId="0" fontId="50" fillId="0" borderId="17" xfId="0" applyFont="1" applyFill="1" applyBorder="1" applyAlignment="1">
      <alignment horizontal="center" vertical="center"/>
    </xf>
    <xf numFmtId="0" fontId="50" fillId="0" borderId="8" xfId="0" applyFont="1" applyFill="1" applyBorder="1" applyAlignment="1">
      <alignment horizontal="center" vertical="center"/>
    </xf>
    <xf numFmtId="0" fontId="50" fillId="0" borderId="18" xfId="0" applyFont="1" applyFill="1" applyBorder="1" applyAlignment="1">
      <alignment horizontal="center" vertical="center"/>
    </xf>
    <xf numFmtId="0" fontId="50" fillId="0" borderId="19" xfId="0" applyFont="1" applyFill="1" applyBorder="1" applyAlignment="1">
      <alignment horizontal="center" vertical="center"/>
    </xf>
    <xf numFmtId="0" fontId="50" fillId="4" borderId="41" xfId="0" applyFont="1" applyFill="1" applyBorder="1" applyAlignment="1" applyProtection="1">
      <alignment horizontal="center" vertical="center"/>
      <protection locked="0"/>
    </xf>
    <xf numFmtId="0" fontId="50" fillId="4" borderId="43" xfId="0" applyFont="1" applyFill="1" applyBorder="1" applyAlignment="1" applyProtection="1">
      <alignment horizontal="center" vertical="center"/>
      <protection locked="0"/>
    </xf>
    <xf numFmtId="0" fontId="0" fillId="10" borderId="0" xfId="0" applyFill="1" applyBorder="1" applyAlignment="1">
      <alignment horizontal="center" vertical="top"/>
    </xf>
    <xf numFmtId="0" fontId="40" fillId="8" borderId="2" xfId="0" applyFont="1" applyFill="1" applyBorder="1" applyAlignment="1">
      <alignment horizontal="center" vertical="center"/>
    </xf>
    <xf numFmtId="0" fontId="40" fillId="8" borderId="16" xfId="0" applyFont="1" applyFill="1" applyBorder="1" applyAlignment="1">
      <alignment horizontal="center" vertical="center"/>
    </xf>
    <xf numFmtId="0" fontId="40" fillId="8" borderId="3" xfId="0" applyFont="1" applyFill="1" applyBorder="1" applyAlignment="1">
      <alignment horizontal="center" vertical="center"/>
    </xf>
    <xf numFmtId="0" fontId="10" fillId="0" borderId="41" xfId="0" applyFont="1" applyFill="1" applyBorder="1" applyAlignment="1">
      <alignment horizontal="center" vertical="center" wrapText="1"/>
    </xf>
    <xf numFmtId="0" fontId="10" fillId="0" borderId="43" xfId="0" applyFont="1" applyFill="1" applyBorder="1" applyAlignment="1">
      <alignment horizontal="center" vertical="center" wrapText="1"/>
    </xf>
    <xf numFmtId="0" fontId="49" fillId="0" borderId="8" xfId="0" applyFont="1" applyFill="1" applyBorder="1" applyAlignment="1">
      <alignment horizontal="center" vertical="center" wrapText="1"/>
    </xf>
    <xf numFmtId="0" fontId="49" fillId="0" borderId="19" xfId="0" applyFont="1" applyFill="1" applyBorder="1" applyAlignment="1">
      <alignment horizontal="center" vertical="center" wrapText="1"/>
    </xf>
    <xf numFmtId="0" fontId="4" fillId="0" borderId="2" xfId="0" applyFont="1" applyFill="1" applyBorder="1" applyAlignment="1" applyProtection="1">
      <alignment horizontal="center" vertical="center"/>
    </xf>
    <xf numFmtId="0" fontId="4" fillId="0" borderId="16" xfId="0" applyFont="1" applyFill="1" applyBorder="1" applyAlignment="1" applyProtection="1">
      <alignment horizontal="center" vertical="center"/>
    </xf>
    <xf numFmtId="0" fontId="4" fillId="0" borderId="3" xfId="0" applyFont="1" applyFill="1" applyBorder="1" applyAlignment="1" applyProtection="1">
      <alignment horizontal="center" vertical="center"/>
    </xf>
    <xf numFmtId="0" fontId="72" fillId="21" borderId="17" xfId="0" applyFont="1" applyFill="1" applyBorder="1" applyAlignment="1" applyProtection="1">
      <alignment horizontal="center" vertical="center"/>
      <protection hidden="1"/>
    </xf>
    <xf numFmtId="0" fontId="72" fillId="21" borderId="20" xfId="0" applyFont="1" applyFill="1" applyBorder="1" applyAlignment="1" applyProtection="1">
      <alignment horizontal="center" vertical="center"/>
      <protection hidden="1"/>
    </xf>
    <xf numFmtId="0" fontId="72" fillId="21" borderId="8" xfId="0" applyFont="1" applyFill="1" applyBorder="1" applyAlignment="1" applyProtection="1">
      <alignment horizontal="center" vertical="center"/>
      <protection hidden="1"/>
    </xf>
    <xf numFmtId="0" fontId="72" fillId="21" borderId="18" xfId="0" applyFont="1" applyFill="1" applyBorder="1" applyAlignment="1" applyProtection="1">
      <alignment horizontal="center" vertical="center"/>
      <protection hidden="1"/>
    </xf>
    <xf numFmtId="0" fontId="72" fillId="21" borderId="22" xfId="0" applyFont="1" applyFill="1" applyBorder="1" applyAlignment="1" applyProtection="1">
      <alignment horizontal="center" vertical="center"/>
      <protection hidden="1"/>
    </xf>
    <xf numFmtId="0" fontId="72" fillId="21" borderId="19" xfId="0" applyFont="1" applyFill="1" applyBorder="1" applyAlignment="1" applyProtection="1">
      <alignment horizontal="center" vertical="center"/>
      <protection hidden="1"/>
    </xf>
    <xf numFmtId="0" fontId="79" fillId="0" borderId="17" xfId="0" applyFont="1" applyFill="1" applyBorder="1" applyAlignment="1" applyProtection="1">
      <protection hidden="1"/>
    </xf>
    <xf numFmtId="0" fontId="79" fillId="0" borderId="20" xfId="0" applyFont="1" applyFill="1" applyBorder="1" applyAlignment="1" applyProtection="1">
      <protection hidden="1"/>
    </xf>
    <xf numFmtId="0" fontId="79" fillId="0" borderId="18" xfId="0" applyFont="1" applyFill="1" applyBorder="1" applyAlignment="1" applyProtection="1">
      <protection hidden="1"/>
    </xf>
    <xf numFmtId="0" fontId="79" fillId="0" borderId="22" xfId="0" applyFont="1" applyFill="1" applyBorder="1" applyAlignment="1" applyProtection="1">
      <protection hidden="1"/>
    </xf>
    <xf numFmtId="0" fontId="20" fillId="0" borderId="17" xfId="0" applyFont="1" applyFill="1" applyBorder="1" applyAlignment="1">
      <alignment horizontal="center" vertical="center" wrapText="1"/>
    </xf>
    <xf numFmtId="0" fontId="20" fillId="0" borderId="20" xfId="0" applyFont="1" applyFill="1" applyBorder="1" applyAlignment="1">
      <alignment horizontal="center" vertical="center" wrapText="1"/>
    </xf>
    <xf numFmtId="0" fontId="20" fillId="0" borderId="8" xfId="0" applyFont="1" applyFill="1" applyBorder="1" applyAlignment="1">
      <alignment horizontal="center" vertical="center" wrapText="1"/>
    </xf>
    <xf numFmtId="0" fontId="20" fillId="0" borderId="18" xfId="0" applyFont="1" applyFill="1" applyBorder="1" applyAlignment="1">
      <alignment horizontal="center" vertical="center" wrapText="1"/>
    </xf>
    <xf numFmtId="0" fontId="20" fillId="0" borderId="22" xfId="0" applyFont="1" applyFill="1" applyBorder="1" applyAlignment="1">
      <alignment horizontal="center" vertical="center" wrapText="1"/>
    </xf>
    <xf numFmtId="0" fontId="20" fillId="0" borderId="19" xfId="0" applyFont="1" applyFill="1" applyBorder="1" applyAlignment="1">
      <alignment horizontal="center" vertical="center" wrapText="1"/>
    </xf>
    <xf numFmtId="0" fontId="6" fillId="10" borderId="11" xfId="0" applyFont="1" applyFill="1" applyBorder="1" applyAlignment="1">
      <alignment horizontal="left" vertical="top" wrapText="1"/>
    </xf>
    <xf numFmtId="0" fontId="6" fillId="10" borderId="153" xfId="0" applyFont="1" applyFill="1" applyBorder="1" applyAlignment="1">
      <alignment horizontal="left" vertical="top" wrapText="1"/>
    </xf>
    <xf numFmtId="0" fontId="6" fillId="10" borderId="104" xfId="0" applyFont="1" applyFill="1" applyBorder="1" applyAlignment="1">
      <alignment horizontal="left" vertical="top" wrapText="1"/>
    </xf>
    <xf numFmtId="0" fontId="50" fillId="18" borderId="6" xfId="0" applyFont="1" applyFill="1" applyBorder="1" applyAlignment="1" applyProtection="1">
      <alignment horizontal="center" vertical="top"/>
    </xf>
    <xf numFmtId="0" fontId="50" fillId="18" borderId="0" xfId="0" applyFont="1" applyFill="1" applyBorder="1" applyAlignment="1" applyProtection="1">
      <alignment horizontal="center" vertical="top"/>
    </xf>
    <xf numFmtId="0" fontId="50" fillId="18" borderId="18" xfId="0" applyFont="1" applyFill="1" applyBorder="1" applyAlignment="1" applyProtection="1">
      <alignment horizontal="center" vertical="top"/>
    </xf>
    <xf numFmtId="0" fontId="50" fillId="18" borderId="22" xfId="0" applyFont="1" applyFill="1" applyBorder="1" applyAlignment="1" applyProtection="1">
      <alignment horizontal="center" vertical="top"/>
    </xf>
    <xf numFmtId="0" fontId="21" fillId="18" borderId="0" xfId="0" applyFont="1" applyFill="1" applyBorder="1" applyAlignment="1" applyProtection="1">
      <alignment horizontal="center" vertical="top"/>
      <protection hidden="1"/>
    </xf>
    <xf numFmtId="0" fontId="21" fillId="18" borderId="15" xfId="0" applyFont="1" applyFill="1" applyBorder="1" applyAlignment="1" applyProtection="1">
      <alignment horizontal="center" vertical="top"/>
      <protection hidden="1"/>
    </xf>
    <xf numFmtId="0" fontId="21" fillId="18" borderId="22" xfId="0" applyFont="1" applyFill="1" applyBorder="1" applyAlignment="1" applyProtection="1">
      <alignment horizontal="center" vertical="top"/>
      <protection hidden="1"/>
    </xf>
    <xf numFmtId="0" fontId="21" fillId="18" borderId="19" xfId="0" applyFont="1" applyFill="1" applyBorder="1" applyAlignment="1" applyProtection="1">
      <alignment horizontal="center" vertical="top"/>
      <protection hidden="1"/>
    </xf>
    <xf numFmtId="0" fontId="10" fillId="9" borderId="2" xfId="0" applyFont="1" applyFill="1" applyBorder="1" applyAlignment="1" applyProtection="1">
      <alignment horizontal="center" vertical="top"/>
    </xf>
    <xf numFmtId="0" fontId="10" fillId="9" borderId="16" xfId="0" applyFont="1" applyFill="1" applyBorder="1" applyAlignment="1" applyProtection="1">
      <alignment horizontal="center" vertical="top"/>
    </xf>
    <xf numFmtId="0" fontId="10" fillId="9" borderId="3" xfId="0" applyFont="1" applyFill="1" applyBorder="1" applyAlignment="1" applyProtection="1">
      <alignment horizontal="center" vertical="top"/>
    </xf>
    <xf numFmtId="0" fontId="21" fillId="9" borderId="17" xfId="0" applyFont="1" applyFill="1" applyBorder="1" applyAlignment="1" applyProtection="1">
      <alignment horizontal="center" vertical="center"/>
    </xf>
    <xf numFmtId="0" fontId="21" fillId="9" borderId="20" xfId="0" applyFont="1" applyFill="1" applyBorder="1" applyAlignment="1" applyProtection="1">
      <alignment horizontal="center" vertical="center"/>
    </xf>
    <xf numFmtId="0" fontId="21" fillId="9" borderId="8" xfId="0" applyFont="1" applyFill="1" applyBorder="1" applyAlignment="1" applyProtection="1">
      <alignment horizontal="center" vertical="center"/>
    </xf>
    <xf numFmtId="0" fontId="21" fillId="9" borderId="6" xfId="0" applyFont="1" applyFill="1" applyBorder="1" applyAlignment="1" applyProtection="1">
      <alignment horizontal="center" vertical="center"/>
    </xf>
    <xf numFmtId="0" fontId="21" fillId="9" borderId="0" xfId="0" applyFont="1" applyFill="1" applyBorder="1" applyAlignment="1" applyProtection="1">
      <alignment horizontal="center" vertical="center"/>
    </xf>
    <xf numFmtId="0" fontId="21" fillId="9" borderId="15" xfId="0" applyFont="1" applyFill="1" applyBorder="1" applyAlignment="1" applyProtection="1">
      <alignment horizontal="center" vertical="center"/>
    </xf>
    <xf numFmtId="0" fontId="21" fillId="18" borderId="17" xfId="0" applyFont="1" applyFill="1" applyBorder="1" applyAlignment="1" applyProtection="1">
      <alignment horizontal="center" vertical="center"/>
    </xf>
    <xf numFmtId="0" fontId="21" fillId="18" borderId="20" xfId="0" applyFont="1" applyFill="1" applyBorder="1" applyAlignment="1" applyProtection="1">
      <alignment horizontal="center" vertical="center"/>
    </xf>
    <xf numFmtId="0" fontId="21" fillId="18" borderId="8" xfId="0" applyFont="1" applyFill="1" applyBorder="1" applyAlignment="1" applyProtection="1">
      <alignment horizontal="center" vertical="center"/>
    </xf>
    <xf numFmtId="0" fontId="21" fillId="18" borderId="6" xfId="0" applyFont="1" applyFill="1" applyBorder="1" applyAlignment="1" applyProtection="1">
      <alignment horizontal="center" vertical="center"/>
    </xf>
    <xf numFmtId="0" fontId="21" fillId="18" borderId="0" xfId="0" applyFont="1" applyFill="1" applyBorder="1" applyAlignment="1" applyProtection="1">
      <alignment horizontal="center" vertical="center"/>
    </xf>
    <xf numFmtId="0" fontId="21" fillId="18" borderId="15" xfId="0" applyFont="1" applyFill="1" applyBorder="1" applyAlignment="1" applyProtection="1">
      <alignment horizontal="center" vertical="center"/>
    </xf>
    <xf numFmtId="0" fontId="10" fillId="18" borderId="2" xfId="0" applyFont="1" applyFill="1" applyBorder="1" applyAlignment="1" applyProtection="1">
      <alignment horizontal="center" vertical="top"/>
    </xf>
    <xf numFmtId="0" fontId="10" fillId="18" borderId="16" xfId="0" applyFont="1" applyFill="1" applyBorder="1" applyAlignment="1" applyProtection="1">
      <alignment horizontal="center" vertical="top"/>
    </xf>
    <xf numFmtId="0" fontId="10" fillId="18" borderId="3" xfId="0" applyFont="1" applyFill="1" applyBorder="1" applyAlignment="1" applyProtection="1">
      <alignment horizontal="center" vertical="top"/>
    </xf>
    <xf numFmtId="0" fontId="50" fillId="9" borderId="6" xfId="0" applyFont="1" applyFill="1" applyBorder="1" applyAlignment="1" applyProtection="1">
      <alignment horizontal="center" vertical="top"/>
    </xf>
    <xf numFmtId="0" fontId="50" fillId="9" borderId="0" xfId="0" applyFont="1" applyFill="1" applyBorder="1" applyAlignment="1" applyProtection="1">
      <alignment horizontal="center" vertical="top"/>
    </xf>
    <xf numFmtId="0" fontId="50" fillId="9" borderId="18" xfId="0" applyFont="1" applyFill="1" applyBorder="1" applyAlignment="1" applyProtection="1">
      <alignment horizontal="center" vertical="top"/>
    </xf>
    <xf numFmtId="0" fontId="50" fillId="9" borderId="22" xfId="0" applyFont="1" applyFill="1" applyBorder="1" applyAlignment="1" applyProtection="1">
      <alignment horizontal="center" vertical="top"/>
    </xf>
    <xf numFmtId="0" fontId="21" fillId="9" borderId="0" xfId="0" applyFont="1" applyFill="1" applyBorder="1" applyAlignment="1" applyProtection="1">
      <alignment horizontal="center" vertical="top"/>
      <protection hidden="1"/>
    </xf>
    <xf numFmtId="0" fontId="21" fillId="9" borderId="15" xfId="0" applyFont="1" applyFill="1" applyBorder="1" applyAlignment="1" applyProtection="1">
      <alignment horizontal="center" vertical="top"/>
      <protection hidden="1"/>
    </xf>
    <xf numFmtId="0" fontId="21" fillId="9" borderId="22" xfId="0" applyFont="1" applyFill="1" applyBorder="1" applyAlignment="1" applyProtection="1">
      <alignment horizontal="center" vertical="top"/>
      <protection hidden="1"/>
    </xf>
    <xf numFmtId="0" fontId="21" fillId="9" borderId="19" xfId="0" applyFont="1" applyFill="1" applyBorder="1" applyAlignment="1" applyProtection="1">
      <alignment horizontal="center" vertical="top"/>
      <protection hidden="1"/>
    </xf>
    <xf numFmtId="0" fontId="12" fillId="4" borderId="17" xfId="0" applyFont="1" applyFill="1" applyBorder="1" applyAlignment="1">
      <alignment horizontal="center" vertical="center"/>
    </xf>
    <xf numFmtId="0" fontId="12" fillId="4" borderId="20" xfId="0" applyFont="1" applyFill="1" applyBorder="1" applyAlignment="1">
      <alignment horizontal="center" vertical="center"/>
    </xf>
    <xf numFmtId="0" fontId="12" fillId="4" borderId="8" xfId="0" applyFont="1" applyFill="1" applyBorder="1" applyAlignment="1">
      <alignment horizontal="center" vertical="center"/>
    </xf>
    <xf numFmtId="0" fontId="12" fillId="4" borderId="18" xfId="0" applyFont="1" applyFill="1" applyBorder="1" applyAlignment="1">
      <alignment horizontal="center" vertical="center"/>
    </xf>
    <xf numFmtId="0" fontId="12" fillId="4" borderId="22" xfId="0" applyFont="1" applyFill="1" applyBorder="1" applyAlignment="1">
      <alignment horizontal="center" vertical="center"/>
    </xf>
    <xf numFmtId="0" fontId="12" fillId="4" borderId="19" xfId="0" applyFont="1" applyFill="1" applyBorder="1" applyAlignment="1">
      <alignment horizontal="center" vertical="center"/>
    </xf>
    <xf numFmtId="0" fontId="6" fillId="10" borderId="7" xfId="0" applyFont="1" applyFill="1" applyBorder="1" applyAlignment="1">
      <alignment horizontal="left" vertical="center"/>
    </xf>
    <xf numFmtId="0" fontId="6" fillId="10" borderId="11" xfId="0" applyFont="1" applyFill="1" applyBorder="1" applyAlignment="1">
      <alignment horizontal="left" vertical="center"/>
    </xf>
    <xf numFmtId="0" fontId="6" fillId="10" borderId="153" xfId="0" applyFont="1" applyFill="1" applyBorder="1" applyAlignment="1">
      <alignment horizontal="left" vertical="center"/>
    </xf>
    <xf numFmtId="0" fontId="6" fillId="10" borderId="104" xfId="0" applyFont="1" applyFill="1" applyBorder="1" applyAlignment="1">
      <alignment horizontal="left" vertical="center"/>
    </xf>
    <xf numFmtId="0" fontId="4" fillId="0" borderId="113" xfId="0" applyFont="1" applyFill="1" applyBorder="1" applyAlignment="1">
      <alignment horizontal="center" vertical="center"/>
    </xf>
    <xf numFmtId="0" fontId="4" fillId="0" borderId="94" xfId="0" applyFont="1" applyFill="1" applyBorder="1" applyAlignment="1">
      <alignment horizontal="center" vertical="center"/>
    </xf>
    <xf numFmtId="0" fontId="4" fillId="0" borderId="33" xfId="0" applyFont="1" applyFill="1" applyBorder="1" applyAlignment="1">
      <alignment horizontal="center" vertical="center" wrapText="1"/>
    </xf>
    <xf numFmtId="0" fontId="4" fillId="0" borderId="80" xfId="0" applyFont="1" applyFill="1" applyBorder="1" applyAlignment="1">
      <alignment horizontal="center" vertical="center" wrapText="1"/>
    </xf>
    <xf numFmtId="0" fontId="31" fillId="4" borderId="106" xfId="0" applyFont="1" applyFill="1" applyBorder="1" applyAlignment="1" applyProtection="1">
      <alignment horizontal="center" vertical="center"/>
      <protection locked="0"/>
    </xf>
    <xf numFmtId="0" fontId="31" fillId="4" borderId="108" xfId="0" applyFont="1" applyFill="1" applyBorder="1" applyAlignment="1" applyProtection="1">
      <alignment horizontal="center" vertical="center"/>
      <protection locked="0"/>
    </xf>
    <xf numFmtId="0" fontId="31" fillId="4" borderId="2" xfId="0" applyFont="1" applyFill="1" applyBorder="1" applyAlignment="1" applyProtection="1">
      <alignment horizontal="center" vertical="center"/>
      <protection locked="0"/>
    </xf>
    <xf numFmtId="0" fontId="31" fillId="4" borderId="16" xfId="0" applyFont="1" applyFill="1" applyBorder="1" applyAlignment="1" applyProtection="1">
      <alignment horizontal="center" vertical="center"/>
      <protection locked="0"/>
    </xf>
    <xf numFmtId="0" fontId="31" fillId="4" borderId="3" xfId="0" applyFont="1" applyFill="1" applyBorder="1" applyAlignment="1" applyProtection="1">
      <alignment horizontal="center" vertical="center"/>
      <protection locked="0"/>
    </xf>
    <xf numFmtId="0" fontId="31" fillId="4" borderId="110" xfId="0" applyFont="1" applyFill="1" applyBorder="1" applyAlignment="1" applyProtection="1">
      <alignment horizontal="center" vertical="center"/>
      <protection locked="0"/>
    </xf>
    <xf numFmtId="0" fontId="31" fillId="4" borderId="81" xfId="0" applyFont="1" applyFill="1" applyBorder="1" applyAlignment="1" applyProtection="1">
      <alignment horizontal="center" vertical="center"/>
      <protection locked="0"/>
    </xf>
    <xf numFmtId="0" fontId="50" fillId="18" borderId="6" xfId="0" applyFont="1" applyFill="1" applyBorder="1" applyAlignment="1" applyProtection="1">
      <alignment horizontal="center" vertical="top"/>
      <protection hidden="1"/>
    </xf>
    <xf numFmtId="0" fontId="50" fillId="18" borderId="0" xfId="0" applyFont="1" applyFill="1" applyBorder="1" applyAlignment="1" applyProtection="1">
      <alignment horizontal="center" vertical="top"/>
      <protection hidden="1"/>
    </xf>
    <xf numFmtId="0" fontId="50" fillId="18" borderId="18" xfId="0" applyFont="1" applyFill="1" applyBorder="1" applyAlignment="1" applyProtection="1">
      <alignment horizontal="center" vertical="top"/>
      <protection hidden="1"/>
    </xf>
    <xf numFmtId="0" fontId="50" fillId="18" borderId="22" xfId="0" applyFont="1" applyFill="1" applyBorder="1" applyAlignment="1" applyProtection="1">
      <alignment horizontal="center" vertical="top"/>
      <protection hidden="1"/>
    </xf>
    <xf numFmtId="0" fontId="10" fillId="18" borderId="2" xfId="0" applyFont="1" applyFill="1" applyBorder="1" applyAlignment="1" applyProtection="1">
      <alignment horizontal="center" vertical="top"/>
      <protection hidden="1"/>
    </xf>
    <xf numFmtId="0" fontId="10" fillId="18" borderId="16" xfId="0" applyFont="1" applyFill="1" applyBorder="1" applyAlignment="1" applyProtection="1">
      <alignment horizontal="center" vertical="top"/>
      <protection hidden="1"/>
    </xf>
    <xf numFmtId="0" fontId="10" fillId="18" borderId="3" xfId="0" applyFont="1" applyFill="1" applyBorder="1" applyAlignment="1" applyProtection="1">
      <alignment horizontal="center" vertical="top"/>
      <protection hidden="1"/>
    </xf>
    <xf numFmtId="0" fontId="21" fillId="18" borderId="17" xfId="0" applyFont="1" applyFill="1" applyBorder="1" applyAlignment="1" applyProtection="1">
      <alignment horizontal="center" vertical="center"/>
      <protection hidden="1"/>
    </xf>
    <xf numFmtId="0" fontId="21" fillId="18" borderId="20" xfId="0" applyFont="1" applyFill="1" applyBorder="1" applyAlignment="1" applyProtection="1">
      <alignment horizontal="center" vertical="center"/>
      <protection hidden="1"/>
    </xf>
    <xf numFmtId="0" fontId="21" fillId="18" borderId="8" xfId="0" applyFont="1" applyFill="1" applyBorder="1" applyAlignment="1" applyProtection="1">
      <alignment horizontal="center" vertical="center"/>
      <protection hidden="1"/>
    </xf>
    <xf numFmtId="0" fontId="21" fillId="18" borderId="6" xfId="0" applyFont="1" applyFill="1" applyBorder="1" applyAlignment="1" applyProtection="1">
      <alignment horizontal="center" vertical="center"/>
      <protection hidden="1"/>
    </xf>
    <xf numFmtId="0" fontId="21" fillId="18" borderId="0" xfId="0" applyFont="1" applyFill="1" applyBorder="1" applyAlignment="1" applyProtection="1">
      <alignment horizontal="center" vertical="center"/>
      <protection hidden="1"/>
    </xf>
    <xf numFmtId="0" fontId="21" fillId="18" borderId="15" xfId="0" applyFont="1" applyFill="1" applyBorder="1" applyAlignment="1" applyProtection="1">
      <alignment horizontal="center" vertical="center"/>
      <protection hidden="1"/>
    </xf>
    <xf numFmtId="0" fontId="21" fillId="9" borderId="17" xfId="0" applyFont="1" applyFill="1" applyBorder="1" applyAlignment="1" applyProtection="1">
      <alignment horizontal="center" vertical="center"/>
      <protection hidden="1"/>
    </xf>
    <xf numFmtId="0" fontId="21" fillId="9" borderId="20" xfId="0" applyFont="1" applyFill="1" applyBorder="1" applyAlignment="1" applyProtection="1">
      <alignment horizontal="center" vertical="center"/>
      <protection hidden="1"/>
    </xf>
    <xf numFmtId="0" fontId="21" fillId="9" borderId="8" xfId="0" applyFont="1" applyFill="1" applyBorder="1" applyAlignment="1" applyProtection="1">
      <alignment horizontal="center" vertical="center"/>
      <protection hidden="1"/>
    </xf>
    <xf numFmtId="0" fontId="21" fillId="9" borderId="6" xfId="0" applyFont="1" applyFill="1" applyBorder="1" applyAlignment="1" applyProtection="1">
      <alignment horizontal="center" vertical="center"/>
      <protection hidden="1"/>
    </xf>
    <xf numFmtId="0" fontId="21" fillId="9" borderId="0" xfId="0" applyFont="1" applyFill="1" applyBorder="1" applyAlignment="1" applyProtection="1">
      <alignment horizontal="center" vertical="center"/>
      <protection hidden="1"/>
    </xf>
    <xf numFmtId="0" fontId="21" fillId="9" borderId="15" xfId="0" applyFont="1" applyFill="1" applyBorder="1" applyAlignment="1" applyProtection="1">
      <alignment horizontal="center" vertical="center"/>
      <protection hidden="1"/>
    </xf>
    <xf numFmtId="0" fontId="10" fillId="9" borderId="2" xfId="0" applyFont="1" applyFill="1" applyBorder="1" applyAlignment="1" applyProtection="1">
      <alignment horizontal="center" vertical="top"/>
      <protection hidden="1"/>
    </xf>
    <xf numFmtId="0" fontId="10" fillId="9" borderId="16" xfId="0" applyFont="1" applyFill="1" applyBorder="1" applyAlignment="1" applyProtection="1">
      <alignment horizontal="center" vertical="top"/>
      <protection hidden="1"/>
    </xf>
    <xf numFmtId="0" fontId="10" fillId="9" borderId="3" xfId="0" applyFont="1" applyFill="1" applyBorder="1" applyAlignment="1" applyProtection="1">
      <alignment horizontal="center" vertical="top"/>
      <protection hidden="1"/>
    </xf>
    <xf numFmtId="0" fontId="50" fillId="9" borderId="6" xfId="0" applyFont="1" applyFill="1" applyBorder="1" applyAlignment="1" applyProtection="1">
      <alignment horizontal="center" vertical="top"/>
      <protection hidden="1"/>
    </xf>
    <xf numFmtId="0" fontId="50" fillId="9" borderId="0" xfId="0" applyFont="1" applyFill="1" applyBorder="1" applyAlignment="1" applyProtection="1">
      <alignment horizontal="center" vertical="top"/>
      <protection hidden="1"/>
    </xf>
    <xf numFmtId="0" fontId="50" fillId="9" borderId="18" xfId="0" applyFont="1" applyFill="1" applyBorder="1" applyAlignment="1" applyProtection="1">
      <alignment horizontal="center" vertical="top"/>
      <protection hidden="1"/>
    </xf>
    <xf numFmtId="0" fontId="50" fillId="9" borderId="22" xfId="0" applyFont="1" applyFill="1" applyBorder="1" applyAlignment="1" applyProtection="1">
      <alignment horizontal="center" vertical="top"/>
      <protection hidden="1"/>
    </xf>
    <xf numFmtId="0" fontId="73" fillId="4" borderId="41" xfId="0" applyFont="1" applyFill="1" applyBorder="1" applyAlignment="1" applyProtection="1">
      <alignment horizontal="center" vertical="center"/>
      <protection locked="0"/>
    </xf>
    <xf numFmtId="0" fontId="73" fillId="4" borderId="43" xfId="0" applyFont="1" applyFill="1" applyBorder="1" applyAlignment="1" applyProtection="1">
      <alignment horizontal="center" vertical="center"/>
      <protection locked="0"/>
    </xf>
    <xf numFmtId="0" fontId="50" fillId="3" borderId="6" xfId="0" applyFont="1" applyFill="1" applyBorder="1" applyAlignment="1" applyProtection="1">
      <alignment horizontal="center" vertical="top"/>
      <protection hidden="1"/>
    </xf>
    <xf numFmtId="0" fontId="50" fillId="3" borderId="0" xfId="0" applyFont="1" applyFill="1" applyBorder="1" applyAlignment="1" applyProtection="1">
      <alignment horizontal="center" vertical="top"/>
      <protection hidden="1"/>
    </xf>
    <xf numFmtId="0" fontId="50" fillId="3" borderId="18" xfId="0" applyFont="1" applyFill="1" applyBorder="1" applyAlignment="1" applyProtection="1">
      <alignment horizontal="center" vertical="top"/>
      <protection hidden="1"/>
    </xf>
    <xf numFmtId="0" fontId="50" fillId="3" borderId="22" xfId="0" applyFont="1" applyFill="1" applyBorder="1" applyAlignment="1" applyProtection="1">
      <alignment horizontal="center" vertical="top"/>
      <protection hidden="1"/>
    </xf>
    <xf numFmtId="0" fontId="21" fillId="3" borderId="17" xfId="0" applyFont="1" applyFill="1" applyBorder="1" applyAlignment="1" applyProtection="1">
      <alignment horizontal="center" vertical="center"/>
      <protection hidden="1"/>
    </xf>
    <xf numFmtId="0" fontId="21" fillId="3" borderId="20" xfId="0" applyFont="1" applyFill="1" applyBorder="1" applyAlignment="1" applyProtection="1">
      <alignment horizontal="center" vertical="center"/>
      <protection hidden="1"/>
    </xf>
    <xf numFmtId="0" fontId="21" fillId="3" borderId="8" xfId="0" applyFont="1" applyFill="1" applyBorder="1" applyAlignment="1" applyProtection="1">
      <alignment horizontal="center" vertical="center"/>
      <protection hidden="1"/>
    </xf>
    <xf numFmtId="0" fontId="21" fillId="3" borderId="6" xfId="0" applyFont="1" applyFill="1" applyBorder="1" applyAlignment="1" applyProtection="1">
      <alignment horizontal="center" vertical="center"/>
      <protection hidden="1"/>
    </xf>
    <xf numFmtId="0" fontId="21" fillId="3" borderId="0" xfId="0" applyFont="1" applyFill="1" applyBorder="1" applyAlignment="1" applyProtection="1">
      <alignment horizontal="center" vertical="center"/>
      <protection hidden="1"/>
    </xf>
    <xf numFmtId="0" fontId="21" fillId="3" borderId="15" xfId="0" applyFont="1" applyFill="1" applyBorder="1" applyAlignment="1" applyProtection="1">
      <alignment horizontal="center" vertical="center"/>
      <protection hidden="1"/>
    </xf>
    <xf numFmtId="0" fontId="12" fillId="10" borderId="7" xfId="0" applyFont="1" applyFill="1" applyBorder="1" applyAlignment="1">
      <alignment horizontal="left" vertical="center"/>
    </xf>
    <xf numFmtId="0" fontId="12" fillId="10" borderId="11" xfId="0" applyFont="1" applyFill="1" applyBorder="1" applyAlignment="1">
      <alignment horizontal="left" vertical="center"/>
    </xf>
    <xf numFmtId="0" fontId="12" fillId="10" borderId="153" xfId="0" applyFont="1" applyFill="1" applyBorder="1" applyAlignment="1">
      <alignment horizontal="left" vertical="center"/>
    </xf>
    <xf numFmtId="0" fontId="12" fillId="10" borderId="104" xfId="0" applyFont="1" applyFill="1" applyBorder="1" applyAlignment="1">
      <alignment horizontal="left" vertical="center"/>
    </xf>
    <xf numFmtId="0" fontId="12" fillId="10" borderId="11" xfId="0" applyFont="1" applyFill="1" applyBorder="1" applyAlignment="1">
      <alignment horizontal="left" vertical="top" wrapText="1"/>
    </xf>
    <xf numFmtId="0" fontId="12" fillId="10" borderId="153" xfId="0" applyFont="1" applyFill="1" applyBorder="1" applyAlignment="1">
      <alignment horizontal="left" vertical="top" wrapText="1"/>
    </xf>
    <xf numFmtId="0" fontId="12" fillId="10" borderId="104" xfId="0" applyFont="1" applyFill="1" applyBorder="1" applyAlignment="1">
      <alignment horizontal="left" vertical="top" wrapText="1"/>
    </xf>
  </cellXfs>
  <cellStyles count="2">
    <cellStyle name="Collegamento ipertestuale" xfId="1" builtinId="8"/>
    <cellStyle name="Normale" xfId="0" builtinId="0"/>
  </cellStyles>
  <dxfs count="10">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s>
  <tableStyles count="0" defaultTableStyle="TableStyleMedium9" defaultPivotStyle="PivotStyleLight16"/>
  <colors>
    <mruColors>
      <color rgb="FFB7DEE8"/>
      <color rgb="FFFFCCFF"/>
      <color rgb="FFFF99FF"/>
      <color rgb="FFFFCCCC"/>
      <color rgb="FF00FFFF"/>
      <color rgb="FFF0DCB0"/>
      <color rgb="FFEAEAEA"/>
      <color rgb="FFCCFF33"/>
      <color rgb="FFFFFF99"/>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tente\Desktop\VALIDAZIONI\Versioni%20per%20TAb.%20A8%20-%20SOSTEGNO%202%5e%20Fascia\VALIDAZIONE%20per%20A48%20SOSTEGNO%20%202%5e%20F.%20%20-%20vers.%201.0%20-%20MODELLO%20VUOT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RETO"/>
      <sheetName val="sostegno 2F"/>
      <sheetName val="DATE A027"/>
    </sheetNames>
    <sheetDataSet>
      <sheetData sheetId="0">
        <row r="7">
          <cell r="L7" t="str">
            <v>1.O</v>
          </cell>
        </row>
      </sheetData>
      <sheetData sheetId="1" refreshError="1"/>
      <sheetData sheetId="2" refreshError="1"/>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aficionadi@gmail.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glio1"/>
  <dimension ref="A1:BE55"/>
  <sheetViews>
    <sheetView tabSelected="1" topLeftCell="C1" zoomScale="75" zoomScaleNormal="75" workbookViewId="0">
      <selection activeCell="X7" sqref="X7:X8"/>
    </sheetView>
  </sheetViews>
  <sheetFormatPr defaultRowHeight="13.15" x14ac:dyDescent="0.4"/>
  <cols>
    <col min="1" max="1" width="9.140625" customWidth="1"/>
    <col min="2" max="2" width="26.5" customWidth="1"/>
    <col min="23" max="23" width="19.640625" customWidth="1"/>
    <col min="24" max="24" width="14" customWidth="1"/>
  </cols>
  <sheetData>
    <row r="1" spans="1:57" x14ac:dyDescent="0.4">
      <c r="A1" s="166"/>
      <c r="B1" s="166"/>
      <c r="C1" s="166"/>
      <c r="D1" s="166"/>
      <c r="E1" s="166"/>
      <c r="F1" s="166"/>
      <c r="G1" s="166"/>
      <c r="H1" s="166"/>
      <c r="I1" s="166"/>
      <c r="J1" s="166"/>
      <c r="K1" s="166"/>
      <c r="L1" s="166"/>
      <c r="M1" s="166"/>
      <c r="N1" s="166"/>
      <c r="O1" s="166"/>
      <c r="P1" s="166"/>
      <c r="Q1" s="166"/>
      <c r="R1" s="166"/>
      <c r="S1" s="166"/>
      <c r="T1" s="166"/>
      <c r="U1" s="166"/>
      <c r="V1" s="166"/>
      <c r="W1" s="166"/>
      <c r="X1" s="166"/>
      <c r="Y1" s="166"/>
      <c r="Z1" s="166"/>
      <c r="AA1" s="166"/>
      <c r="AB1" s="166"/>
      <c r="AC1" s="166"/>
      <c r="AD1" s="166"/>
      <c r="AE1" s="166"/>
      <c r="AF1" s="166"/>
      <c r="AG1" s="166"/>
      <c r="AH1" s="166"/>
      <c r="AI1" s="166"/>
      <c r="AJ1" s="166"/>
      <c r="AK1" s="166"/>
      <c r="AL1" s="166"/>
      <c r="AM1" s="166"/>
      <c r="AN1" s="166"/>
      <c r="AO1" s="166"/>
      <c r="AP1" s="166"/>
      <c r="AQ1" s="166"/>
      <c r="AR1" s="166"/>
      <c r="AS1" s="166"/>
      <c r="AT1" s="166"/>
      <c r="AU1" s="166"/>
      <c r="AV1" s="166"/>
      <c r="AW1" s="166"/>
      <c r="AX1" s="166"/>
      <c r="AY1" s="166"/>
      <c r="AZ1" s="166"/>
      <c r="BA1" s="166"/>
      <c r="BB1" s="166"/>
      <c r="BC1" s="166"/>
      <c r="BD1" s="166"/>
      <c r="BE1" s="166"/>
    </row>
    <row r="2" spans="1:57" ht="78.75" customHeight="1" x14ac:dyDescent="0.4">
      <c r="A2" s="166"/>
      <c r="B2" s="166"/>
      <c r="C2" s="166"/>
      <c r="D2" s="166"/>
      <c r="E2" s="166"/>
      <c r="F2" s="166"/>
      <c r="G2" s="166"/>
      <c r="H2" s="166"/>
      <c r="I2" s="166"/>
      <c r="J2" s="166"/>
      <c r="K2" s="166"/>
      <c r="L2" s="166"/>
      <c r="M2" s="166"/>
      <c r="N2" s="166"/>
      <c r="O2" s="166"/>
      <c r="P2" s="166"/>
      <c r="Q2" s="166"/>
      <c r="R2" s="166"/>
      <c r="S2" s="166"/>
      <c r="T2" s="166"/>
      <c r="U2" s="166"/>
      <c r="V2" s="166"/>
      <c r="W2" s="166"/>
      <c r="X2" s="166"/>
      <c r="Y2" s="166"/>
      <c r="Z2" s="166"/>
      <c r="AA2" s="166"/>
      <c r="AB2" s="166"/>
      <c r="AC2" s="166"/>
      <c r="AD2" s="166"/>
      <c r="AE2" s="166"/>
      <c r="AF2" s="166"/>
      <c r="AG2" s="166"/>
      <c r="AH2" s="166"/>
      <c r="AI2" s="166"/>
      <c r="AJ2" s="166"/>
      <c r="AK2" s="166"/>
      <c r="AL2" s="166"/>
      <c r="AM2" s="166"/>
      <c r="AN2" s="166"/>
      <c r="AO2" s="166"/>
      <c r="AP2" s="166"/>
      <c r="AQ2" s="166"/>
      <c r="AR2" s="166"/>
      <c r="AS2" s="166"/>
      <c r="AT2" s="166"/>
      <c r="AU2" s="166"/>
      <c r="AV2" s="166"/>
      <c r="AW2" s="166"/>
      <c r="AX2" s="166"/>
      <c r="AY2" s="166"/>
      <c r="AZ2" s="166"/>
      <c r="BA2" s="166"/>
      <c r="BB2" s="166"/>
      <c r="BC2" s="166"/>
      <c r="BD2" s="166"/>
      <c r="BE2" s="166"/>
    </row>
    <row r="3" spans="1:57" ht="13.15" customHeight="1" thickBot="1" x14ac:dyDescent="0.45">
      <c r="A3" s="166"/>
      <c r="B3" s="166"/>
      <c r="C3" s="166"/>
      <c r="D3" s="166"/>
      <c r="E3" s="166"/>
      <c r="F3" s="166"/>
      <c r="G3" s="166"/>
      <c r="H3" s="166"/>
      <c r="I3" s="166"/>
      <c r="J3" s="166"/>
      <c r="K3" s="166"/>
      <c r="L3" s="166"/>
      <c r="M3" s="166"/>
      <c r="N3" s="166"/>
      <c r="O3" s="166"/>
      <c r="P3" s="166"/>
      <c r="Q3" s="166"/>
      <c r="R3" s="166"/>
      <c r="S3" s="166"/>
      <c r="T3" s="166"/>
      <c r="U3" s="166"/>
      <c r="V3" s="166"/>
      <c r="W3" s="166"/>
      <c r="X3" s="166"/>
      <c r="Y3" s="166"/>
      <c r="Z3" s="166"/>
      <c r="AA3" s="166"/>
      <c r="AB3" s="166"/>
      <c r="AC3" s="166"/>
      <c r="AD3" s="166"/>
      <c r="AE3" s="166"/>
      <c r="AF3" s="166"/>
      <c r="AG3" s="166"/>
      <c r="AH3" s="166"/>
      <c r="AI3" s="166"/>
      <c r="AJ3" s="166"/>
      <c r="AK3" s="166"/>
      <c r="AL3" s="166"/>
      <c r="AM3" s="166"/>
      <c r="AN3" s="166"/>
      <c r="AO3" s="166"/>
      <c r="AP3" s="166"/>
      <c r="AQ3" s="166"/>
      <c r="AR3" s="166"/>
      <c r="AS3" s="166"/>
      <c r="AT3" s="166"/>
      <c r="AU3" s="166"/>
      <c r="AV3" s="166"/>
      <c r="AW3" s="166"/>
      <c r="AX3" s="166"/>
      <c r="AY3" s="166"/>
      <c r="AZ3" s="166"/>
      <c r="BA3" s="166"/>
      <c r="BB3" s="166"/>
      <c r="BC3" s="166"/>
      <c r="BD3" s="166"/>
      <c r="BE3" s="166"/>
    </row>
    <row r="4" spans="1:57" ht="13.5" customHeight="1" x14ac:dyDescent="0.4">
      <c r="A4" s="166"/>
      <c r="B4" s="166"/>
      <c r="C4" s="437" t="s">
        <v>157</v>
      </c>
      <c r="D4" s="438"/>
      <c r="E4" s="438"/>
      <c r="F4" s="438"/>
      <c r="G4" s="438"/>
      <c r="H4" s="438"/>
      <c r="I4" s="438"/>
      <c r="J4" s="438"/>
      <c r="K4" s="438"/>
      <c r="L4" s="438"/>
      <c r="M4" s="438"/>
      <c r="N4" s="438"/>
      <c r="O4" s="438"/>
      <c r="P4" s="438"/>
      <c r="Q4" s="438"/>
      <c r="R4" s="438"/>
      <c r="S4" s="438"/>
      <c r="T4" s="438"/>
      <c r="U4" s="439"/>
      <c r="V4" s="166"/>
      <c r="W4" s="433" t="s">
        <v>7</v>
      </c>
      <c r="X4" s="433" t="s">
        <v>246</v>
      </c>
      <c r="Y4" s="166"/>
      <c r="Z4" s="166"/>
      <c r="AA4" s="166"/>
      <c r="AB4" s="166"/>
      <c r="AC4" s="166"/>
      <c r="AD4" s="166"/>
      <c r="AE4" s="166"/>
      <c r="AF4" s="166"/>
      <c r="AG4" s="166"/>
      <c r="AH4" s="166"/>
      <c r="AI4" s="166"/>
      <c r="AJ4" s="166"/>
      <c r="AK4" s="166"/>
      <c r="AL4" s="166"/>
      <c r="AM4" s="166"/>
      <c r="AN4" s="166"/>
      <c r="AO4" s="166"/>
      <c r="AP4" s="166"/>
      <c r="AQ4" s="166"/>
      <c r="AR4" s="166"/>
      <c r="AS4" s="166"/>
      <c r="AT4" s="166"/>
      <c r="AU4" s="166"/>
      <c r="AV4" s="166"/>
      <c r="AW4" s="166"/>
      <c r="AX4" s="166"/>
      <c r="AY4" s="166"/>
      <c r="AZ4" s="166"/>
      <c r="BA4" s="166"/>
      <c r="BB4" s="166"/>
      <c r="BC4" s="166"/>
      <c r="BD4" s="166"/>
      <c r="BE4" s="166"/>
    </row>
    <row r="5" spans="1:57" ht="13.5" customHeight="1" x14ac:dyDescent="0.4">
      <c r="A5" s="166"/>
      <c r="B5" s="166"/>
      <c r="C5" s="440"/>
      <c r="D5" s="441"/>
      <c r="E5" s="441"/>
      <c r="F5" s="441"/>
      <c r="G5" s="441"/>
      <c r="H5" s="441"/>
      <c r="I5" s="441"/>
      <c r="J5" s="441"/>
      <c r="K5" s="441"/>
      <c r="L5" s="441"/>
      <c r="M5" s="441"/>
      <c r="N5" s="441"/>
      <c r="O5" s="441"/>
      <c r="P5" s="441"/>
      <c r="Q5" s="441"/>
      <c r="R5" s="441"/>
      <c r="S5" s="441"/>
      <c r="T5" s="441"/>
      <c r="U5" s="442"/>
      <c r="V5" s="166"/>
      <c r="W5" s="434"/>
      <c r="X5" s="434"/>
      <c r="Y5" s="166"/>
      <c r="Z5" s="166"/>
      <c r="AA5" s="166"/>
      <c r="AB5" s="166"/>
      <c r="AC5" s="166"/>
      <c r="AD5" s="166"/>
      <c r="AE5" s="166"/>
      <c r="AF5" s="166"/>
      <c r="AG5" s="166"/>
      <c r="AH5" s="166"/>
      <c r="AI5" s="166"/>
      <c r="AJ5" s="166"/>
      <c r="AK5" s="166"/>
      <c r="AL5" s="166"/>
      <c r="AM5" s="166"/>
      <c r="AN5" s="166"/>
      <c r="AO5" s="166"/>
      <c r="AP5" s="166"/>
      <c r="AQ5" s="166"/>
      <c r="AR5" s="166"/>
      <c r="AS5" s="166"/>
      <c r="AT5" s="166"/>
      <c r="AU5" s="166"/>
      <c r="AV5" s="166"/>
      <c r="AW5" s="166"/>
      <c r="AX5" s="166"/>
      <c r="AY5" s="166"/>
      <c r="AZ5" s="166"/>
      <c r="BA5" s="166"/>
      <c r="BB5" s="166"/>
      <c r="BC5" s="166"/>
      <c r="BD5" s="166"/>
      <c r="BE5" s="166"/>
    </row>
    <row r="6" spans="1:57" ht="13.5" customHeight="1" thickBot="1" x14ac:dyDescent="0.45">
      <c r="A6" s="166"/>
      <c r="B6" s="166"/>
      <c r="C6" s="440"/>
      <c r="D6" s="441"/>
      <c r="E6" s="441"/>
      <c r="F6" s="441"/>
      <c r="G6" s="441"/>
      <c r="H6" s="441"/>
      <c r="I6" s="441"/>
      <c r="J6" s="441"/>
      <c r="K6" s="441"/>
      <c r="L6" s="441"/>
      <c r="M6" s="441"/>
      <c r="N6" s="441"/>
      <c r="O6" s="441"/>
      <c r="P6" s="441"/>
      <c r="Q6" s="441"/>
      <c r="R6" s="441"/>
      <c r="S6" s="441"/>
      <c r="T6" s="441"/>
      <c r="U6" s="442"/>
      <c r="V6" s="166"/>
      <c r="W6" s="435"/>
      <c r="X6" s="435"/>
      <c r="Y6" s="166"/>
      <c r="Z6" s="166"/>
      <c r="AA6" s="166"/>
      <c r="AB6" s="166"/>
      <c r="AC6" s="166"/>
      <c r="AD6" s="166"/>
      <c r="AE6" s="166"/>
      <c r="AF6" s="166"/>
      <c r="AG6" s="166"/>
      <c r="AH6" s="166"/>
      <c r="AI6" s="166"/>
      <c r="AJ6" s="166"/>
      <c r="AK6" s="166"/>
      <c r="AL6" s="166"/>
      <c r="AM6" s="166"/>
      <c r="AN6" s="166"/>
      <c r="AO6" s="166"/>
      <c r="AP6" s="166"/>
      <c r="AQ6" s="166"/>
      <c r="AR6" s="166"/>
      <c r="AS6" s="166"/>
      <c r="AT6" s="166"/>
      <c r="AU6" s="166"/>
      <c r="AV6" s="166"/>
      <c r="AW6" s="166"/>
      <c r="AX6" s="166"/>
      <c r="AY6" s="166"/>
      <c r="AZ6" s="166"/>
      <c r="BA6" s="166"/>
      <c r="BB6" s="166"/>
      <c r="BC6" s="166"/>
      <c r="BD6" s="166"/>
      <c r="BE6" s="166"/>
    </row>
    <row r="7" spans="1:57" ht="18.399999999999999" customHeight="1" x14ac:dyDescent="0.4">
      <c r="A7" s="166"/>
      <c r="B7" s="166"/>
      <c r="C7" s="440"/>
      <c r="D7" s="441"/>
      <c r="E7" s="441"/>
      <c r="F7" s="441"/>
      <c r="G7" s="441"/>
      <c r="H7" s="441"/>
      <c r="I7" s="441"/>
      <c r="J7" s="441"/>
      <c r="K7" s="441"/>
      <c r="L7" s="441"/>
      <c r="M7" s="441"/>
      <c r="N7" s="441"/>
      <c r="O7" s="441"/>
      <c r="P7" s="441"/>
      <c r="Q7" s="441"/>
      <c r="R7" s="441"/>
      <c r="S7" s="441"/>
      <c r="T7" s="441"/>
      <c r="U7" s="442"/>
      <c r="V7" s="166"/>
      <c r="W7" s="426"/>
      <c r="X7" s="426"/>
      <c r="Y7" s="166"/>
      <c r="Z7" s="166"/>
      <c r="AA7" s="166"/>
      <c r="AB7" s="166"/>
      <c r="AC7" s="166"/>
      <c r="AD7" s="166"/>
      <c r="AE7" s="166"/>
      <c r="AF7" s="166"/>
      <c r="AG7" s="166"/>
      <c r="AH7" s="166"/>
      <c r="AI7" s="166"/>
      <c r="AJ7" s="166"/>
      <c r="AK7" s="166"/>
      <c r="AL7" s="166"/>
      <c r="AM7" s="166"/>
      <c r="AN7" s="166"/>
      <c r="AO7" s="166"/>
      <c r="AP7" s="166"/>
      <c r="AQ7" s="166"/>
      <c r="AR7" s="166"/>
      <c r="AS7" s="166"/>
      <c r="AT7" s="166"/>
      <c r="AU7" s="166"/>
      <c r="AV7" s="166"/>
      <c r="AW7" s="166"/>
      <c r="AX7" s="166"/>
      <c r="AY7" s="166"/>
      <c r="AZ7" s="166"/>
      <c r="BA7" s="166"/>
      <c r="BB7" s="166"/>
      <c r="BC7" s="166"/>
      <c r="BD7" s="166"/>
      <c r="BE7" s="166"/>
    </row>
    <row r="8" spans="1:57" ht="13.15" customHeight="1" x14ac:dyDescent="0.4">
      <c r="A8" s="166"/>
      <c r="B8" s="166"/>
      <c r="C8" s="440"/>
      <c r="D8" s="441"/>
      <c r="E8" s="441"/>
      <c r="F8" s="441"/>
      <c r="G8" s="441"/>
      <c r="H8" s="441"/>
      <c r="I8" s="441"/>
      <c r="J8" s="441"/>
      <c r="K8" s="441"/>
      <c r="L8" s="441"/>
      <c r="M8" s="441"/>
      <c r="N8" s="441"/>
      <c r="O8" s="441"/>
      <c r="P8" s="441"/>
      <c r="Q8" s="441"/>
      <c r="R8" s="441"/>
      <c r="S8" s="441"/>
      <c r="T8" s="441"/>
      <c r="U8" s="442"/>
      <c r="V8" s="166"/>
      <c r="W8" s="426"/>
      <c r="X8" s="426"/>
      <c r="Y8" s="166"/>
      <c r="Z8" s="166"/>
      <c r="AA8" s="166"/>
      <c r="AB8" s="166"/>
      <c r="AC8" s="166"/>
      <c r="AD8" s="166"/>
      <c r="AE8" s="166"/>
      <c r="AF8" s="166"/>
      <c r="AG8" s="166"/>
      <c r="AH8" s="166"/>
      <c r="AI8" s="166"/>
      <c r="AJ8" s="166"/>
      <c r="AK8" s="166"/>
      <c r="AL8" s="166"/>
      <c r="AM8" s="166"/>
      <c r="AN8" s="166"/>
      <c r="AO8" s="166"/>
      <c r="AP8" s="166"/>
      <c r="AQ8" s="166"/>
      <c r="AR8" s="166"/>
      <c r="AS8" s="166"/>
      <c r="AT8" s="166"/>
      <c r="AU8" s="166"/>
      <c r="AV8" s="166"/>
      <c r="AW8" s="166"/>
      <c r="AX8" s="166"/>
      <c r="AY8" s="166"/>
      <c r="AZ8" s="166"/>
      <c r="BA8" s="166"/>
      <c r="BB8" s="166"/>
      <c r="BC8" s="166"/>
      <c r="BD8" s="166"/>
      <c r="BE8" s="166"/>
    </row>
    <row r="9" spans="1:57" ht="8.65" customHeight="1" x14ac:dyDescent="0.4">
      <c r="A9" s="166"/>
      <c r="B9" s="166"/>
      <c r="C9" s="440"/>
      <c r="D9" s="441"/>
      <c r="E9" s="441"/>
      <c r="F9" s="441"/>
      <c r="G9" s="441"/>
      <c r="H9" s="441"/>
      <c r="I9" s="441"/>
      <c r="J9" s="441"/>
      <c r="K9" s="441"/>
      <c r="L9" s="441"/>
      <c r="M9" s="441"/>
      <c r="N9" s="441"/>
      <c r="O9" s="441"/>
      <c r="P9" s="441"/>
      <c r="Q9" s="441"/>
      <c r="R9" s="441"/>
      <c r="S9" s="441"/>
      <c r="T9" s="441"/>
      <c r="U9" s="442"/>
      <c r="V9" s="166"/>
      <c r="W9" s="167"/>
      <c r="X9" s="168"/>
      <c r="Y9" s="166"/>
      <c r="Z9" s="166"/>
      <c r="AA9" s="166"/>
      <c r="AB9" s="166"/>
      <c r="AC9" s="166"/>
      <c r="AD9" s="166"/>
      <c r="AE9" s="166"/>
      <c r="AF9" s="166"/>
      <c r="AG9" s="166"/>
      <c r="AH9" s="166"/>
      <c r="AI9" s="166"/>
      <c r="AJ9" s="166"/>
      <c r="AK9" s="166"/>
      <c r="AL9" s="166"/>
      <c r="AM9" s="166"/>
      <c r="AN9" s="166"/>
      <c r="AO9" s="166"/>
      <c r="AP9" s="166"/>
      <c r="AQ9" s="166"/>
      <c r="AR9" s="166"/>
      <c r="AS9" s="166"/>
      <c r="AT9" s="166"/>
      <c r="AU9" s="166"/>
      <c r="AV9" s="166"/>
      <c r="AW9" s="166"/>
      <c r="AX9" s="166"/>
      <c r="AY9" s="166"/>
      <c r="AZ9" s="166"/>
      <c r="BA9" s="166"/>
      <c r="BB9" s="166"/>
      <c r="BC9" s="166"/>
      <c r="BD9" s="166"/>
      <c r="BE9" s="166"/>
    </row>
    <row r="10" spans="1:57" ht="13.5" customHeight="1" x14ac:dyDescent="0.4">
      <c r="A10" s="166"/>
      <c r="B10" s="166"/>
      <c r="C10" s="440"/>
      <c r="D10" s="441"/>
      <c r="E10" s="441"/>
      <c r="F10" s="441"/>
      <c r="G10" s="441"/>
      <c r="H10" s="441"/>
      <c r="I10" s="441"/>
      <c r="J10" s="441"/>
      <c r="K10" s="441"/>
      <c r="L10" s="441"/>
      <c r="M10" s="441"/>
      <c r="N10" s="441"/>
      <c r="O10" s="441"/>
      <c r="P10" s="441"/>
      <c r="Q10" s="441"/>
      <c r="R10" s="441"/>
      <c r="S10" s="441"/>
      <c r="T10" s="441"/>
      <c r="U10" s="442"/>
      <c r="V10" s="166"/>
      <c r="W10" s="168"/>
      <c r="X10" s="168"/>
      <c r="Y10" s="166"/>
      <c r="Z10" s="166"/>
      <c r="AA10" s="166"/>
      <c r="AB10" s="166"/>
      <c r="AC10" s="166"/>
      <c r="AD10" s="166"/>
      <c r="AE10" s="166"/>
      <c r="AF10" s="166"/>
      <c r="AG10" s="166"/>
      <c r="AH10" s="166"/>
      <c r="AI10" s="166"/>
      <c r="AJ10" s="166"/>
      <c r="AK10" s="166"/>
      <c r="AL10" s="166"/>
      <c r="AM10" s="166"/>
      <c r="AN10" s="166"/>
      <c r="AO10" s="166"/>
      <c r="AP10" s="166"/>
      <c r="AQ10" s="166"/>
      <c r="AR10" s="166"/>
      <c r="AS10" s="166"/>
      <c r="AT10" s="166"/>
      <c r="AU10" s="166"/>
      <c r="AV10" s="166"/>
      <c r="AW10" s="166"/>
      <c r="AX10" s="166"/>
      <c r="AY10" s="166"/>
      <c r="AZ10" s="166"/>
      <c r="BA10" s="166"/>
      <c r="BB10" s="166"/>
      <c r="BC10" s="166"/>
      <c r="BD10" s="166"/>
      <c r="BE10" s="166"/>
    </row>
    <row r="11" spans="1:57" ht="6.75" customHeight="1" x14ac:dyDescent="0.4">
      <c r="A11" s="166"/>
      <c r="B11" s="166"/>
      <c r="C11" s="440"/>
      <c r="D11" s="441"/>
      <c r="E11" s="441"/>
      <c r="F11" s="441"/>
      <c r="G11" s="441"/>
      <c r="H11" s="441"/>
      <c r="I11" s="441"/>
      <c r="J11" s="441"/>
      <c r="K11" s="441"/>
      <c r="L11" s="441"/>
      <c r="M11" s="441"/>
      <c r="N11" s="441"/>
      <c r="O11" s="441"/>
      <c r="P11" s="441"/>
      <c r="Q11" s="441"/>
      <c r="R11" s="441"/>
      <c r="S11" s="441"/>
      <c r="T11" s="441"/>
      <c r="U11" s="442"/>
      <c r="V11" s="166"/>
      <c r="W11" s="168"/>
      <c r="X11" s="168"/>
      <c r="Y11" s="166"/>
      <c r="Z11" s="166"/>
      <c r="AA11" s="166"/>
      <c r="AB11" s="166"/>
      <c r="AC11" s="166"/>
      <c r="AD11" s="166"/>
      <c r="AE11" s="166"/>
      <c r="AF11" s="166"/>
      <c r="AG11" s="166"/>
      <c r="AH11" s="166"/>
      <c r="AI11" s="166"/>
      <c r="AJ11" s="166"/>
      <c r="AK11" s="166"/>
      <c r="AL11" s="166"/>
      <c r="AM11" s="166"/>
      <c r="AN11" s="166"/>
      <c r="AO11" s="166"/>
      <c r="AP11" s="166"/>
      <c r="AQ11" s="166"/>
      <c r="AR11" s="166"/>
      <c r="AS11" s="166"/>
      <c r="AT11" s="166"/>
      <c r="AU11" s="166"/>
      <c r="AV11" s="166"/>
      <c r="AW11" s="166"/>
      <c r="AX11" s="166"/>
      <c r="AY11" s="166"/>
      <c r="AZ11" s="166"/>
      <c r="BA11" s="166"/>
      <c r="BB11" s="166"/>
      <c r="BC11" s="166"/>
      <c r="BD11" s="166"/>
      <c r="BE11" s="166"/>
    </row>
    <row r="12" spans="1:57" ht="13.15" customHeight="1" x14ac:dyDescent="0.4">
      <c r="A12" s="166"/>
      <c r="B12" s="166"/>
      <c r="C12" s="440"/>
      <c r="D12" s="441"/>
      <c r="E12" s="441"/>
      <c r="F12" s="441"/>
      <c r="G12" s="441"/>
      <c r="H12" s="441"/>
      <c r="I12" s="441"/>
      <c r="J12" s="441"/>
      <c r="K12" s="441"/>
      <c r="L12" s="441"/>
      <c r="M12" s="441"/>
      <c r="N12" s="441"/>
      <c r="O12" s="441"/>
      <c r="P12" s="441"/>
      <c r="Q12" s="441"/>
      <c r="R12" s="441"/>
      <c r="S12" s="441"/>
      <c r="T12" s="441"/>
      <c r="U12" s="442"/>
      <c r="V12" s="166"/>
      <c r="W12" s="168"/>
      <c r="X12" s="168"/>
      <c r="Y12" s="166"/>
      <c r="Z12" s="166"/>
      <c r="AA12" s="166"/>
      <c r="AB12" s="166"/>
      <c r="AC12" s="166"/>
      <c r="AD12" s="166"/>
      <c r="AE12" s="166"/>
      <c r="AF12" s="166"/>
      <c r="AG12" s="166"/>
      <c r="AH12" s="166"/>
      <c r="AI12" s="166"/>
      <c r="AJ12" s="166"/>
      <c r="AK12" s="166"/>
      <c r="AL12" s="166"/>
      <c r="AM12" s="166"/>
      <c r="AN12" s="166"/>
      <c r="AO12" s="166"/>
      <c r="AP12" s="166"/>
      <c r="AQ12" s="166"/>
      <c r="AR12" s="166"/>
      <c r="AS12" s="166"/>
      <c r="AT12" s="166"/>
      <c r="AU12" s="166"/>
      <c r="AV12" s="166"/>
      <c r="AW12" s="166"/>
      <c r="AX12" s="166"/>
      <c r="AY12" s="166"/>
      <c r="AZ12" s="166"/>
      <c r="BA12" s="166"/>
      <c r="BB12" s="166"/>
      <c r="BC12" s="166"/>
      <c r="BD12" s="166"/>
      <c r="BE12" s="166"/>
    </row>
    <row r="13" spans="1:57" ht="13.15" customHeight="1" x14ac:dyDescent="0.4">
      <c r="A13" s="166"/>
      <c r="B13" s="166"/>
      <c r="C13" s="440"/>
      <c r="D13" s="441"/>
      <c r="E13" s="441"/>
      <c r="F13" s="441"/>
      <c r="G13" s="441"/>
      <c r="H13" s="441"/>
      <c r="I13" s="441"/>
      <c r="J13" s="441"/>
      <c r="K13" s="441"/>
      <c r="L13" s="441"/>
      <c r="M13" s="441"/>
      <c r="N13" s="441"/>
      <c r="O13" s="441"/>
      <c r="P13" s="441"/>
      <c r="Q13" s="441"/>
      <c r="R13" s="441"/>
      <c r="S13" s="441"/>
      <c r="T13" s="441"/>
      <c r="U13" s="442"/>
      <c r="V13" s="166"/>
      <c r="W13" s="168"/>
      <c r="X13" s="168"/>
      <c r="Y13" s="166"/>
      <c r="Z13" s="166"/>
      <c r="AA13" s="166"/>
      <c r="AB13" s="166"/>
      <c r="AC13" s="166"/>
      <c r="AD13" s="166"/>
      <c r="AE13" s="166"/>
      <c r="AF13" s="166"/>
      <c r="AG13" s="166"/>
      <c r="AH13" s="166"/>
      <c r="AI13" s="166"/>
      <c r="AJ13" s="166"/>
      <c r="AK13" s="166"/>
      <c r="AL13" s="166"/>
      <c r="AM13" s="166"/>
      <c r="AN13" s="166"/>
      <c r="AO13" s="166"/>
      <c r="AP13" s="166"/>
      <c r="AQ13" s="166"/>
      <c r="AR13" s="166"/>
      <c r="AS13" s="166"/>
      <c r="AT13" s="166"/>
      <c r="AU13" s="166"/>
      <c r="AV13" s="166"/>
      <c r="AW13" s="166"/>
      <c r="AX13" s="166"/>
      <c r="AY13" s="166"/>
      <c r="AZ13" s="166"/>
      <c r="BA13" s="166"/>
      <c r="BB13" s="166"/>
      <c r="BC13" s="166"/>
      <c r="BD13" s="166"/>
      <c r="BE13" s="166"/>
    </row>
    <row r="14" spans="1:57" ht="13.5" customHeight="1" x14ac:dyDescent="0.4">
      <c r="A14" s="166"/>
      <c r="B14" s="166"/>
      <c r="C14" s="440"/>
      <c r="D14" s="441"/>
      <c r="E14" s="441"/>
      <c r="F14" s="441"/>
      <c r="G14" s="441"/>
      <c r="H14" s="441"/>
      <c r="I14" s="441"/>
      <c r="J14" s="441"/>
      <c r="K14" s="441"/>
      <c r="L14" s="441"/>
      <c r="M14" s="441"/>
      <c r="N14" s="441"/>
      <c r="O14" s="441"/>
      <c r="P14" s="441"/>
      <c r="Q14" s="441"/>
      <c r="R14" s="441"/>
      <c r="S14" s="441"/>
      <c r="T14" s="441"/>
      <c r="U14" s="442"/>
      <c r="V14" s="166"/>
      <c r="W14" s="168"/>
      <c r="X14" s="168"/>
      <c r="Y14" s="166"/>
      <c r="Z14" s="166"/>
      <c r="AA14" s="166"/>
      <c r="AB14" s="166"/>
      <c r="AC14" s="166"/>
      <c r="AD14" s="166"/>
      <c r="AE14" s="166"/>
      <c r="AF14" s="166"/>
      <c r="AG14" s="166"/>
      <c r="AH14" s="166"/>
      <c r="AI14" s="166"/>
      <c r="AJ14" s="166"/>
      <c r="AK14" s="166"/>
      <c r="AL14" s="166"/>
      <c r="AM14" s="166"/>
      <c r="AN14" s="166"/>
      <c r="AO14" s="166"/>
      <c r="AP14" s="166"/>
      <c r="AQ14" s="166"/>
      <c r="AR14" s="166"/>
      <c r="AS14" s="166"/>
      <c r="AT14" s="166"/>
      <c r="AU14" s="166"/>
      <c r="AV14" s="166"/>
      <c r="AW14" s="166"/>
      <c r="AX14" s="166"/>
      <c r="AY14" s="166"/>
      <c r="AZ14" s="166"/>
      <c r="BA14" s="166"/>
      <c r="BB14" s="166"/>
      <c r="BC14" s="166"/>
      <c r="BD14" s="166"/>
      <c r="BE14" s="166"/>
    </row>
    <row r="15" spans="1:57" ht="6" customHeight="1" x14ac:dyDescent="0.4">
      <c r="A15" s="166"/>
      <c r="B15" s="166"/>
      <c r="C15" s="440"/>
      <c r="D15" s="441"/>
      <c r="E15" s="441"/>
      <c r="F15" s="441"/>
      <c r="G15" s="441"/>
      <c r="H15" s="441"/>
      <c r="I15" s="441"/>
      <c r="J15" s="441"/>
      <c r="K15" s="441"/>
      <c r="L15" s="441"/>
      <c r="M15" s="441"/>
      <c r="N15" s="441"/>
      <c r="O15" s="441"/>
      <c r="P15" s="441"/>
      <c r="Q15" s="441"/>
      <c r="R15" s="441"/>
      <c r="S15" s="441"/>
      <c r="T15" s="441"/>
      <c r="U15" s="442"/>
      <c r="V15" s="166"/>
      <c r="W15" s="168"/>
      <c r="X15" s="168"/>
      <c r="Y15" s="166"/>
      <c r="Z15" s="166"/>
      <c r="AA15" s="166"/>
      <c r="AB15" s="166"/>
      <c r="AC15" s="166"/>
      <c r="AD15" s="166"/>
      <c r="AE15" s="166"/>
      <c r="AF15" s="166"/>
      <c r="AG15" s="166"/>
      <c r="AH15" s="166"/>
      <c r="AI15" s="166"/>
      <c r="AJ15" s="166"/>
      <c r="AK15" s="166"/>
      <c r="AL15" s="166"/>
      <c r="AM15" s="166"/>
      <c r="AN15" s="166"/>
      <c r="AO15" s="166"/>
      <c r="AP15" s="166"/>
      <c r="AQ15" s="166"/>
      <c r="AR15" s="166"/>
      <c r="AS15" s="166"/>
      <c r="AT15" s="166"/>
      <c r="AU15" s="166"/>
      <c r="AV15" s="166"/>
      <c r="AW15" s="166"/>
      <c r="AX15" s="166"/>
      <c r="AY15" s="166"/>
      <c r="AZ15" s="166"/>
      <c r="BA15" s="166"/>
      <c r="BB15" s="166"/>
      <c r="BC15" s="166"/>
      <c r="BD15" s="166"/>
      <c r="BE15" s="166"/>
    </row>
    <row r="16" spans="1:57" ht="13.9" customHeight="1" x14ac:dyDescent="0.4">
      <c r="A16" s="166"/>
      <c r="B16" s="166"/>
      <c r="C16" s="440"/>
      <c r="D16" s="441"/>
      <c r="E16" s="441"/>
      <c r="F16" s="441"/>
      <c r="G16" s="441"/>
      <c r="H16" s="441"/>
      <c r="I16" s="441"/>
      <c r="J16" s="441"/>
      <c r="K16" s="441"/>
      <c r="L16" s="441"/>
      <c r="M16" s="441"/>
      <c r="N16" s="441"/>
      <c r="O16" s="441"/>
      <c r="P16" s="441"/>
      <c r="Q16" s="441"/>
      <c r="R16" s="441"/>
      <c r="S16" s="441"/>
      <c r="T16" s="441"/>
      <c r="U16" s="442"/>
      <c r="V16" s="166"/>
      <c r="W16" s="168"/>
      <c r="X16" s="168"/>
      <c r="Y16" s="166"/>
      <c r="Z16" s="166"/>
      <c r="AA16" s="166"/>
      <c r="AB16" s="166"/>
      <c r="AC16" s="166"/>
      <c r="AD16" s="166"/>
      <c r="AE16" s="166"/>
      <c r="AF16" s="166"/>
      <c r="AG16" s="166"/>
      <c r="AH16" s="166"/>
      <c r="AI16" s="166"/>
      <c r="AJ16" s="166"/>
      <c r="AK16" s="166"/>
      <c r="AL16" s="166"/>
      <c r="AM16" s="166"/>
      <c r="AN16" s="166"/>
      <c r="AO16" s="166"/>
      <c r="AP16" s="166"/>
      <c r="AQ16" s="166"/>
      <c r="AR16" s="166"/>
      <c r="AS16" s="166"/>
      <c r="AT16" s="166"/>
      <c r="AU16" s="166"/>
      <c r="AV16" s="166"/>
      <c r="AW16" s="166"/>
      <c r="AX16" s="166"/>
      <c r="AY16" s="166"/>
      <c r="AZ16" s="166"/>
      <c r="BA16" s="166"/>
      <c r="BB16" s="166"/>
      <c r="BC16" s="166"/>
      <c r="BD16" s="166"/>
      <c r="BE16" s="166"/>
    </row>
    <row r="17" spans="1:57" ht="13.9" customHeight="1" x14ac:dyDescent="0.4">
      <c r="A17" s="166"/>
      <c r="B17" s="166"/>
      <c r="C17" s="440"/>
      <c r="D17" s="441"/>
      <c r="E17" s="441"/>
      <c r="F17" s="441"/>
      <c r="G17" s="441"/>
      <c r="H17" s="441"/>
      <c r="I17" s="441"/>
      <c r="J17" s="441"/>
      <c r="K17" s="441"/>
      <c r="L17" s="441"/>
      <c r="M17" s="441"/>
      <c r="N17" s="441"/>
      <c r="O17" s="441"/>
      <c r="P17" s="441"/>
      <c r="Q17" s="441"/>
      <c r="R17" s="441"/>
      <c r="S17" s="441"/>
      <c r="T17" s="441"/>
      <c r="U17" s="442"/>
      <c r="V17" s="166"/>
      <c r="W17" s="168"/>
      <c r="X17" s="168"/>
      <c r="Y17" s="166"/>
      <c r="Z17" s="166"/>
      <c r="AA17" s="166"/>
      <c r="AB17" s="166"/>
      <c r="AC17" s="166"/>
      <c r="AD17" s="166"/>
      <c r="AE17" s="166"/>
      <c r="AF17" s="166"/>
      <c r="AG17" s="166"/>
      <c r="AH17" s="166"/>
      <c r="AI17" s="166"/>
      <c r="AJ17" s="166"/>
      <c r="AK17" s="166"/>
      <c r="AL17" s="166"/>
      <c r="AM17" s="166"/>
      <c r="AN17" s="166"/>
      <c r="AO17" s="166"/>
      <c r="AP17" s="166"/>
      <c r="AQ17" s="166"/>
      <c r="AR17" s="166"/>
      <c r="AS17" s="166"/>
      <c r="AT17" s="166"/>
      <c r="AU17" s="166"/>
      <c r="AV17" s="166"/>
      <c r="AW17" s="166"/>
      <c r="AX17" s="166"/>
      <c r="AY17" s="166"/>
      <c r="AZ17" s="166"/>
      <c r="BA17" s="166"/>
      <c r="BB17" s="166"/>
      <c r="BC17" s="166"/>
      <c r="BD17" s="166"/>
      <c r="BE17" s="166"/>
    </row>
    <row r="18" spans="1:57" ht="39.75" customHeight="1" x14ac:dyDescent="0.4">
      <c r="A18" s="166"/>
      <c r="B18" s="166"/>
      <c r="C18" s="440"/>
      <c r="D18" s="441"/>
      <c r="E18" s="441"/>
      <c r="F18" s="441"/>
      <c r="G18" s="441"/>
      <c r="H18" s="441"/>
      <c r="I18" s="441"/>
      <c r="J18" s="441"/>
      <c r="K18" s="441"/>
      <c r="L18" s="441"/>
      <c r="M18" s="441"/>
      <c r="N18" s="441"/>
      <c r="O18" s="441"/>
      <c r="P18" s="441"/>
      <c r="Q18" s="441"/>
      <c r="R18" s="441"/>
      <c r="S18" s="441"/>
      <c r="T18" s="441"/>
      <c r="U18" s="442"/>
      <c r="V18" s="166"/>
      <c r="W18" s="168"/>
      <c r="X18" s="168"/>
      <c r="Y18" s="166"/>
      <c r="Z18" s="166"/>
      <c r="AA18" s="166"/>
      <c r="AB18" s="166"/>
      <c r="AC18" s="166"/>
      <c r="AD18" s="166"/>
      <c r="AE18" s="166"/>
      <c r="AF18" s="166"/>
      <c r="AG18" s="166"/>
      <c r="AH18" s="166"/>
      <c r="AI18" s="166"/>
      <c r="AJ18" s="166"/>
      <c r="AK18" s="166"/>
      <c r="AL18" s="166"/>
      <c r="AM18" s="166"/>
      <c r="AN18" s="166"/>
      <c r="AO18" s="166"/>
      <c r="AP18" s="166"/>
      <c r="AQ18" s="166"/>
      <c r="AR18" s="166"/>
      <c r="AS18" s="166"/>
      <c r="AT18" s="166"/>
      <c r="AU18" s="166"/>
      <c r="AV18" s="166"/>
      <c r="AW18" s="166"/>
      <c r="AX18" s="166"/>
      <c r="AY18" s="166"/>
      <c r="AZ18" s="166"/>
      <c r="BA18" s="166"/>
      <c r="BB18" s="166"/>
      <c r="BC18" s="166"/>
      <c r="BD18" s="166"/>
      <c r="BE18" s="166"/>
    </row>
    <row r="19" spans="1:57" ht="18.75" customHeight="1" x14ac:dyDescent="0.4">
      <c r="A19" s="166"/>
      <c r="B19" s="166"/>
      <c r="C19" s="436" t="s">
        <v>225</v>
      </c>
      <c r="D19" s="436"/>
      <c r="E19" s="436"/>
      <c r="F19" s="436"/>
      <c r="G19" s="436"/>
      <c r="H19" s="436"/>
      <c r="I19" s="436"/>
      <c r="J19" s="436"/>
      <c r="K19" s="436"/>
      <c r="L19" s="436"/>
      <c r="M19" s="436"/>
      <c r="N19" s="436"/>
      <c r="O19" s="436"/>
      <c r="P19" s="436"/>
      <c r="Q19" s="436"/>
      <c r="R19" s="436"/>
      <c r="S19" s="436"/>
      <c r="T19" s="436"/>
      <c r="U19" s="436"/>
      <c r="V19" s="166"/>
      <c r="W19" s="168"/>
      <c r="X19" s="168"/>
      <c r="Y19" s="166"/>
      <c r="Z19" s="166"/>
      <c r="AA19" s="166"/>
      <c r="AB19" s="166"/>
      <c r="AC19" s="166"/>
      <c r="AD19" s="166"/>
      <c r="AE19" s="166"/>
      <c r="AF19" s="166"/>
      <c r="AG19" s="166"/>
      <c r="AH19" s="166"/>
      <c r="AI19" s="166"/>
      <c r="AJ19" s="166"/>
      <c r="AK19" s="166"/>
      <c r="AL19" s="166"/>
      <c r="AM19" s="166"/>
      <c r="AN19" s="166"/>
      <c r="AO19" s="166"/>
      <c r="AP19" s="166"/>
      <c r="AQ19" s="166"/>
      <c r="AR19" s="166"/>
      <c r="AS19" s="166"/>
      <c r="AT19" s="166"/>
      <c r="AU19" s="166"/>
      <c r="AV19" s="166"/>
      <c r="AW19" s="166"/>
      <c r="AX19" s="166"/>
      <c r="AY19" s="166"/>
      <c r="AZ19" s="166"/>
      <c r="BA19" s="166"/>
      <c r="BB19" s="166"/>
      <c r="BC19" s="166"/>
      <c r="BD19" s="166"/>
      <c r="BE19" s="166"/>
    </row>
    <row r="20" spans="1:57" ht="2.65" customHeight="1" x14ac:dyDescent="0.4">
      <c r="A20" s="166"/>
      <c r="B20" s="166"/>
      <c r="C20" s="436"/>
      <c r="D20" s="436"/>
      <c r="E20" s="436"/>
      <c r="F20" s="436"/>
      <c r="G20" s="436"/>
      <c r="H20" s="436"/>
      <c r="I20" s="436"/>
      <c r="J20" s="436"/>
      <c r="K20" s="436"/>
      <c r="L20" s="436"/>
      <c r="M20" s="436"/>
      <c r="N20" s="436"/>
      <c r="O20" s="436"/>
      <c r="P20" s="436"/>
      <c r="Q20" s="436"/>
      <c r="R20" s="436"/>
      <c r="S20" s="436"/>
      <c r="T20" s="436"/>
      <c r="U20" s="436"/>
      <c r="V20" s="166"/>
      <c r="W20" s="168"/>
      <c r="X20" s="168"/>
      <c r="Y20" s="166"/>
      <c r="Z20" s="166"/>
      <c r="AA20" s="166"/>
      <c r="AB20" s="166"/>
      <c r="AC20" s="166"/>
      <c r="AD20" s="166"/>
      <c r="AE20" s="166"/>
      <c r="AF20" s="166"/>
      <c r="AG20" s="166"/>
      <c r="AH20" s="166"/>
      <c r="AI20" s="166"/>
      <c r="AJ20" s="166"/>
      <c r="AK20" s="166"/>
      <c r="AL20" s="166"/>
      <c r="AM20" s="166"/>
      <c r="AN20" s="166"/>
      <c r="AO20" s="166"/>
      <c r="AP20" s="166"/>
      <c r="AQ20" s="166"/>
      <c r="AR20" s="166"/>
      <c r="AS20" s="166"/>
      <c r="AT20" s="166"/>
      <c r="AU20" s="166"/>
      <c r="AV20" s="166"/>
      <c r="AW20" s="166"/>
      <c r="AX20" s="166"/>
      <c r="AY20" s="166"/>
      <c r="AZ20" s="166"/>
      <c r="BA20" s="166"/>
      <c r="BB20" s="166"/>
      <c r="BC20" s="166"/>
      <c r="BD20" s="166"/>
      <c r="BE20" s="166"/>
    </row>
    <row r="21" spans="1:57" ht="42.75" customHeight="1" x14ac:dyDescent="0.4">
      <c r="A21" s="166"/>
      <c r="B21" s="166"/>
      <c r="C21" s="436"/>
      <c r="D21" s="436"/>
      <c r="E21" s="436"/>
      <c r="F21" s="436"/>
      <c r="G21" s="436"/>
      <c r="H21" s="436"/>
      <c r="I21" s="436"/>
      <c r="J21" s="436"/>
      <c r="K21" s="436"/>
      <c r="L21" s="436"/>
      <c r="M21" s="436"/>
      <c r="N21" s="436"/>
      <c r="O21" s="436"/>
      <c r="P21" s="436"/>
      <c r="Q21" s="436"/>
      <c r="R21" s="436"/>
      <c r="S21" s="436"/>
      <c r="T21" s="436"/>
      <c r="U21" s="436"/>
      <c r="V21" s="166"/>
      <c r="W21" s="168"/>
      <c r="X21" s="168"/>
      <c r="Y21" s="166"/>
      <c r="Z21" s="166"/>
      <c r="AA21" s="166"/>
      <c r="AB21" s="166"/>
      <c r="AC21" s="166"/>
      <c r="AD21" s="166"/>
      <c r="AE21" s="166"/>
      <c r="AF21" s="166"/>
      <c r="AG21" s="166"/>
      <c r="AH21" s="166"/>
      <c r="AI21" s="166"/>
      <c r="AJ21" s="166"/>
      <c r="AK21" s="166"/>
      <c r="AL21" s="166"/>
      <c r="AM21" s="166"/>
      <c r="AN21" s="166"/>
      <c r="AO21" s="166"/>
      <c r="AP21" s="166"/>
      <c r="AQ21" s="166"/>
      <c r="AR21" s="166"/>
      <c r="AS21" s="166"/>
      <c r="AT21" s="166"/>
      <c r="AU21" s="166"/>
      <c r="AV21" s="166"/>
      <c r="AW21" s="166"/>
      <c r="AX21" s="166"/>
      <c r="AY21" s="166"/>
      <c r="AZ21" s="166"/>
      <c r="BA21" s="166"/>
      <c r="BB21" s="166"/>
      <c r="BC21" s="166"/>
      <c r="BD21" s="166"/>
      <c r="BE21" s="166"/>
    </row>
    <row r="22" spans="1:57" ht="15.4" customHeight="1" thickBot="1" x14ac:dyDescent="0.45">
      <c r="A22" s="166"/>
      <c r="B22" s="166"/>
      <c r="C22" s="427" t="s">
        <v>133</v>
      </c>
      <c r="D22" s="428"/>
      <c r="E22" s="428"/>
      <c r="F22" s="428"/>
      <c r="G22" s="428"/>
      <c r="H22" s="428"/>
      <c r="I22" s="428"/>
      <c r="J22" s="428"/>
      <c r="K22" s="428"/>
      <c r="L22" s="428"/>
      <c r="M22" s="428"/>
      <c r="N22" s="428"/>
      <c r="O22" s="428"/>
      <c r="P22" s="428"/>
      <c r="Q22" s="428"/>
      <c r="R22" s="428"/>
      <c r="S22" s="428"/>
      <c r="T22" s="428"/>
      <c r="U22" s="429"/>
      <c r="V22" s="166"/>
      <c r="W22" s="166"/>
      <c r="X22" s="166"/>
      <c r="Y22" s="166"/>
      <c r="Z22" s="166"/>
      <c r="AA22" s="166"/>
      <c r="AB22" s="166"/>
      <c r="AC22" s="166"/>
      <c r="AD22" s="166"/>
      <c r="AE22" s="166"/>
      <c r="AF22" s="166"/>
      <c r="AG22" s="166"/>
      <c r="AH22" s="166"/>
      <c r="AI22" s="166"/>
      <c r="AJ22" s="166"/>
      <c r="AK22" s="166"/>
      <c r="AL22" s="166"/>
      <c r="AM22" s="166"/>
      <c r="AN22" s="166"/>
      <c r="AO22" s="166"/>
      <c r="AP22" s="166"/>
      <c r="AQ22" s="166"/>
      <c r="AR22" s="166"/>
      <c r="AS22" s="166"/>
      <c r="AT22" s="166"/>
      <c r="AU22" s="166"/>
      <c r="AV22" s="166"/>
      <c r="AW22" s="166"/>
      <c r="AX22" s="166"/>
      <c r="AY22" s="166"/>
      <c r="AZ22" s="166"/>
      <c r="BA22" s="166"/>
      <c r="BB22" s="166"/>
      <c r="BC22" s="166"/>
      <c r="BD22" s="166"/>
      <c r="BE22" s="166"/>
    </row>
    <row r="23" spans="1:57" ht="31.9" customHeight="1" thickBot="1" x14ac:dyDescent="0.45">
      <c r="A23" s="166"/>
      <c r="B23" s="166"/>
      <c r="C23" s="430"/>
      <c r="D23" s="431"/>
      <c r="E23" s="431"/>
      <c r="F23" s="431"/>
      <c r="G23" s="431"/>
      <c r="H23" s="431"/>
      <c r="I23" s="431"/>
      <c r="J23" s="431"/>
      <c r="K23" s="431"/>
      <c r="L23" s="431"/>
      <c r="M23" s="431"/>
      <c r="N23" s="431"/>
      <c r="O23" s="431"/>
      <c r="P23" s="431"/>
      <c r="Q23" s="431"/>
      <c r="R23" s="431"/>
      <c r="S23" s="431"/>
      <c r="T23" s="431"/>
      <c r="U23" s="432"/>
      <c r="V23" s="166"/>
      <c r="W23" s="443" t="s">
        <v>156</v>
      </c>
      <c r="X23" s="444"/>
      <c r="Y23" s="166"/>
      <c r="Z23" s="166"/>
      <c r="AA23" s="166"/>
      <c r="AB23" s="166"/>
      <c r="AC23" s="166"/>
      <c r="AD23" s="166"/>
      <c r="AE23" s="166"/>
      <c r="AF23" s="166"/>
      <c r="AG23" s="166"/>
      <c r="AH23" s="166"/>
      <c r="AI23" s="166"/>
      <c r="AJ23" s="166"/>
      <c r="AK23" s="166"/>
      <c r="AL23" s="166"/>
      <c r="AM23" s="166"/>
      <c r="AN23" s="166"/>
      <c r="AO23" s="166"/>
      <c r="AP23" s="166"/>
      <c r="AQ23" s="166"/>
      <c r="AR23" s="166"/>
      <c r="AS23" s="166"/>
      <c r="AT23" s="166"/>
      <c r="AU23" s="166"/>
      <c r="AV23" s="166"/>
      <c r="AW23" s="166"/>
      <c r="AX23" s="166"/>
      <c r="AY23" s="166"/>
      <c r="AZ23" s="166"/>
      <c r="BA23" s="166"/>
      <c r="BB23" s="166"/>
      <c r="BC23" s="166"/>
      <c r="BD23" s="166"/>
      <c r="BE23" s="166"/>
    </row>
    <row r="24" spans="1:57" ht="35.25" customHeight="1" x14ac:dyDescent="0.4">
      <c r="A24" s="166"/>
      <c r="B24" s="166"/>
      <c r="C24" s="417" t="s">
        <v>136</v>
      </c>
      <c r="D24" s="418"/>
      <c r="E24" s="418"/>
      <c r="F24" s="418"/>
      <c r="G24" s="418"/>
      <c r="H24" s="418"/>
      <c r="I24" s="418"/>
      <c r="J24" s="418"/>
      <c r="K24" s="418"/>
      <c r="L24" s="418"/>
      <c r="M24" s="418"/>
      <c r="N24" s="418"/>
      <c r="O24" s="418"/>
      <c r="P24" s="418"/>
      <c r="Q24" s="418"/>
      <c r="R24" s="418"/>
      <c r="S24" s="418"/>
      <c r="T24" s="418"/>
      <c r="U24" s="419"/>
      <c r="V24" s="166"/>
      <c r="W24" s="445"/>
      <c r="X24" s="446"/>
      <c r="Y24" s="166"/>
      <c r="Z24" s="166"/>
      <c r="AA24" s="166"/>
      <c r="AB24" s="166"/>
      <c r="AC24" s="166"/>
      <c r="AD24" s="166"/>
      <c r="AE24" s="166"/>
      <c r="AF24" s="166"/>
      <c r="AG24" s="166"/>
      <c r="AH24" s="166"/>
      <c r="AI24" s="166"/>
      <c r="AJ24" s="166"/>
      <c r="AK24" s="166"/>
      <c r="AL24" s="166"/>
      <c r="AM24" s="166"/>
      <c r="AN24" s="166"/>
      <c r="AO24" s="166"/>
      <c r="AP24" s="166"/>
      <c r="AQ24" s="166"/>
      <c r="AR24" s="166"/>
      <c r="AS24" s="166"/>
      <c r="AT24" s="166"/>
      <c r="AU24" s="166"/>
      <c r="AV24" s="166"/>
      <c r="AW24" s="166"/>
      <c r="AX24" s="166"/>
      <c r="AY24" s="166"/>
      <c r="AZ24" s="166"/>
      <c r="BA24" s="166"/>
      <c r="BB24" s="166"/>
      <c r="BC24" s="166"/>
      <c r="BD24" s="166"/>
      <c r="BE24" s="166"/>
    </row>
    <row r="25" spans="1:57" ht="13.5" customHeight="1" x14ac:dyDescent="0.4">
      <c r="A25" s="166"/>
      <c r="B25" s="166"/>
      <c r="C25" s="420"/>
      <c r="D25" s="421"/>
      <c r="E25" s="421"/>
      <c r="F25" s="421"/>
      <c r="G25" s="421"/>
      <c r="H25" s="421"/>
      <c r="I25" s="421"/>
      <c r="J25" s="421"/>
      <c r="K25" s="421"/>
      <c r="L25" s="421"/>
      <c r="M25" s="421"/>
      <c r="N25" s="421"/>
      <c r="O25" s="421"/>
      <c r="P25" s="421"/>
      <c r="Q25" s="421"/>
      <c r="R25" s="421"/>
      <c r="S25" s="421"/>
      <c r="T25" s="421"/>
      <c r="U25" s="422"/>
      <c r="V25" s="166"/>
      <c r="W25" s="445"/>
      <c r="X25" s="446"/>
      <c r="Y25" s="166"/>
      <c r="Z25" s="166"/>
      <c r="AA25" s="166"/>
      <c r="AB25" s="166"/>
      <c r="AC25" s="166"/>
      <c r="AD25" s="166"/>
      <c r="AE25" s="166"/>
      <c r="AF25" s="166"/>
      <c r="AG25" s="166"/>
      <c r="AH25" s="166"/>
      <c r="AI25" s="166"/>
      <c r="AJ25" s="166"/>
      <c r="AK25" s="166"/>
      <c r="AL25" s="166"/>
      <c r="AM25" s="166"/>
      <c r="AN25" s="166"/>
      <c r="AO25" s="166"/>
      <c r="AP25" s="166"/>
      <c r="AQ25" s="166"/>
      <c r="AR25" s="166"/>
      <c r="AS25" s="166"/>
      <c r="AT25" s="166"/>
      <c r="AU25" s="166"/>
      <c r="AV25" s="166"/>
      <c r="AW25" s="166"/>
      <c r="AX25" s="166"/>
      <c r="AY25" s="166"/>
      <c r="AZ25" s="166"/>
      <c r="BA25" s="166"/>
      <c r="BB25" s="166"/>
      <c r="BC25" s="166"/>
      <c r="BD25" s="166"/>
      <c r="BE25" s="166"/>
    </row>
    <row r="26" spans="1:57" ht="19.350000000000001" customHeight="1" thickBot="1" x14ac:dyDescent="0.45">
      <c r="A26" s="166"/>
      <c r="B26" s="166"/>
      <c r="C26" s="423"/>
      <c r="D26" s="424"/>
      <c r="E26" s="424"/>
      <c r="F26" s="424"/>
      <c r="G26" s="424"/>
      <c r="H26" s="424"/>
      <c r="I26" s="424"/>
      <c r="J26" s="424"/>
      <c r="K26" s="424"/>
      <c r="L26" s="424"/>
      <c r="M26" s="424"/>
      <c r="N26" s="424"/>
      <c r="O26" s="424"/>
      <c r="P26" s="424"/>
      <c r="Q26" s="424"/>
      <c r="R26" s="424"/>
      <c r="S26" s="424"/>
      <c r="T26" s="424"/>
      <c r="U26" s="425"/>
      <c r="V26" s="166"/>
      <c r="W26" s="447"/>
      <c r="X26" s="448"/>
      <c r="Y26" s="166"/>
      <c r="Z26" s="166"/>
      <c r="AA26" s="166"/>
      <c r="AB26" s="166"/>
      <c r="AC26" s="166"/>
      <c r="AD26" s="166"/>
      <c r="AE26" s="166"/>
      <c r="AF26" s="166"/>
      <c r="AG26" s="166"/>
      <c r="AH26" s="166"/>
      <c r="AI26" s="166"/>
      <c r="AJ26" s="166"/>
      <c r="AK26" s="166"/>
      <c r="AL26" s="166"/>
      <c r="AM26" s="166"/>
      <c r="AN26" s="166"/>
      <c r="AO26" s="166"/>
      <c r="AP26" s="166"/>
      <c r="AQ26" s="166"/>
      <c r="AR26" s="166"/>
      <c r="AS26" s="166"/>
      <c r="AT26" s="166"/>
      <c r="AU26" s="166"/>
      <c r="AV26" s="166"/>
      <c r="AW26" s="166"/>
      <c r="AX26" s="166"/>
      <c r="AY26" s="166"/>
      <c r="AZ26" s="166"/>
      <c r="BA26" s="166"/>
      <c r="BB26" s="166"/>
      <c r="BC26" s="166"/>
      <c r="BD26" s="166"/>
      <c r="BE26" s="166"/>
    </row>
    <row r="27" spans="1:57" ht="10.15" customHeight="1" x14ac:dyDescent="0.4">
      <c r="A27" s="166"/>
      <c r="B27" s="166"/>
      <c r="C27" s="169"/>
      <c r="D27" s="169"/>
      <c r="E27" s="169"/>
      <c r="F27" s="169"/>
      <c r="G27" s="169"/>
      <c r="H27" s="169"/>
      <c r="I27" s="169"/>
      <c r="J27" s="169"/>
      <c r="K27" s="169"/>
      <c r="L27" s="169"/>
      <c r="M27" s="169"/>
      <c r="N27" s="169"/>
      <c r="O27" s="169"/>
      <c r="P27" s="169"/>
      <c r="Q27" s="169"/>
      <c r="R27" s="169"/>
      <c r="S27" s="169"/>
      <c r="T27" s="169"/>
      <c r="U27" s="169"/>
      <c r="V27" s="166"/>
      <c r="W27" s="166"/>
      <c r="X27" s="166"/>
      <c r="Y27" s="166"/>
      <c r="Z27" s="166"/>
      <c r="AA27" s="166"/>
      <c r="AB27" s="166"/>
      <c r="AC27" s="166"/>
      <c r="AD27" s="166"/>
      <c r="AE27" s="166"/>
      <c r="AF27" s="166"/>
      <c r="AG27" s="166"/>
      <c r="AH27" s="166"/>
      <c r="AI27" s="166"/>
      <c r="AJ27" s="166"/>
      <c r="AK27" s="166"/>
      <c r="AL27" s="166"/>
      <c r="AM27" s="166"/>
      <c r="AN27" s="166"/>
      <c r="AO27" s="166"/>
      <c r="AP27" s="166"/>
      <c r="AQ27" s="166"/>
      <c r="AR27" s="166"/>
      <c r="AS27" s="166"/>
      <c r="AT27" s="166"/>
      <c r="AU27" s="166"/>
      <c r="AV27" s="166"/>
      <c r="AW27" s="166"/>
      <c r="AX27" s="166"/>
      <c r="AY27" s="166"/>
      <c r="AZ27" s="166"/>
      <c r="BA27" s="166"/>
      <c r="BB27" s="166"/>
      <c r="BC27" s="166"/>
      <c r="BD27" s="166"/>
      <c r="BE27" s="166"/>
    </row>
    <row r="28" spans="1:57" ht="44.25" customHeight="1" x14ac:dyDescent="0.4">
      <c r="A28" s="166"/>
      <c r="B28" s="166"/>
      <c r="C28" s="166"/>
      <c r="D28" s="166"/>
      <c r="E28" s="166"/>
      <c r="F28" s="166"/>
      <c r="G28" s="166"/>
      <c r="H28" s="166"/>
      <c r="I28" s="166"/>
      <c r="J28" s="166"/>
      <c r="K28" s="166"/>
      <c r="L28" s="166"/>
      <c r="M28" s="166"/>
      <c r="N28" s="166"/>
      <c r="O28" s="166"/>
      <c r="P28" s="166"/>
      <c r="Q28" s="166"/>
      <c r="R28" s="166"/>
      <c r="S28" s="166"/>
      <c r="T28" s="166"/>
      <c r="U28" s="166"/>
      <c r="V28" s="166"/>
      <c r="W28" s="166"/>
      <c r="X28" s="166"/>
      <c r="Y28" s="166"/>
      <c r="Z28" s="166"/>
      <c r="AA28" s="166"/>
      <c r="AB28" s="166"/>
      <c r="AC28" s="166"/>
      <c r="AD28" s="166"/>
      <c r="AE28" s="166"/>
      <c r="AF28" s="166"/>
      <c r="AG28" s="166"/>
      <c r="AH28" s="166"/>
      <c r="AI28" s="166"/>
      <c r="AJ28" s="166"/>
      <c r="AK28" s="166"/>
      <c r="AL28" s="166"/>
      <c r="AM28" s="166"/>
      <c r="AN28" s="166"/>
      <c r="AO28" s="166"/>
      <c r="AP28" s="166"/>
      <c r="AQ28" s="166"/>
      <c r="AR28" s="166"/>
      <c r="AS28" s="166"/>
      <c r="AT28" s="166"/>
      <c r="AU28" s="166"/>
      <c r="AV28" s="166"/>
      <c r="AW28" s="166"/>
      <c r="AX28" s="166"/>
      <c r="AY28" s="166"/>
      <c r="AZ28" s="166"/>
      <c r="BA28" s="166"/>
      <c r="BB28" s="166"/>
      <c r="BC28" s="166"/>
      <c r="BD28" s="166"/>
      <c r="BE28" s="166"/>
    </row>
    <row r="29" spans="1:57" ht="42.75" customHeight="1" x14ac:dyDescent="0.4">
      <c r="A29" s="166"/>
      <c r="B29" s="166"/>
      <c r="C29" s="166"/>
      <c r="D29" s="166"/>
      <c r="E29" s="166"/>
      <c r="F29" s="166"/>
      <c r="G29" s="166"/>
      <c r="H29" s="166"/>
      <c r="I29" s="166"/>
      <c r="J29" s="166"/>
      <c r="K29" s="166"/>
      <c r="L29" s="166"/>
      <c r="M29" s="166"/>
      <c r="N29" s="166"/>
      <c r="O29" s="166"/>
      <c r="P29" s="166"/>
      <c r="Q29" s="166"/>
      <c r="R29" s="166"/>
      <c r="S29" s="166"/>
      <c r="T29" s="166"/>
      <c r="U29" s="166"/>
      <c r="V29" s="166"/>
      <c r="W29" s="166"/>
      <c r="X29" s="166"/>
      <c r="Y29" s="166"/>
      <c r="Z29" s="166"/>
      <c r="AA29" s="166"/>
      <c r="AB29" s="166"/>
      <c r="AC29" s="166"/>
      <c r="AD29" s="166"/>
      <c r="AE29" s="166"/>
      <c r="AF29" s="166"/>
      <c r="AG29" s="166"/>
      <c r="AH29" s="166"/>
      <c r="AI29" s="166"/>
      <c r="AJ29" s="166"/>
      <c r="AK29" s="166"/>
      <c r="AL29" s="166"/>
      <c r="AM29" s="166"/>
      <c r="AN29" s="166"/>
      <c r="AO29" s="166"/>
      <c r="AP29" s="166"/>
      <c r="AQ29" s="166"/>
      <c r="AR29" s="166"/>
      <c r="AS29" s="166"/>
      <c r="AT29" s="166"/>
      <c r="AU29" s="166"/>
      <c r="AV29" s="166"/>
      <c r="AW29" s="166"/>
      <c r="AX29" s="166"/>
      <c r="AY29" s="166"/>
      <c r="AZ29" s="166"/>
      <c r="BA29" s="166"/>
      <c r="BB29" s="166"/>
      <c r="BC29" s="166"/>
      <c r="BD29" s="166"/>
      <c r="BE29" s="166"/>
    </row>
    <row r="30" spans="1:57" ht="13.9" customHeight="1" x14ac:dyDescent="0.4">
      <c r="A30" s="166"/>
      <c r="B30" s="166"/>
      <c r="C30" s="166"/>
      <c r="D30" s="166"/>
      <c r="E30" s="166"/>
      <c r="F30" s="166"/>
      <c r="G30" s="166"/>
      <c r="H30" s="166"/>
      <c r="I30" s="166"/>
      <c r="J30" s="166"/>
      <c r="K30" s="166"/>
      <c r="L30" s="166"/>
      <c r="M30" s="166"/>
      <c r="N30" s="166"/>
      <c r="O30" s="166"/>
      <c r="P30" s="166"/>
      <c r="Q30" s="166"/>
      <c r="R30" s="166"/>
      <c r="S30" s="166"/>
      <c r="T30" s="166"/>
      <c r="U30" s="166"/>
      <c r="V30" s="166"/>
      <c r="W30" s="166"/>
      <c r="X30" s="166"/>
      <c r="Y30" s="166"/>
      <c r="Z30" s="166"/>
      <c r="AA30" s="166"/>
      <c r="AB30" s="166"/>
      <c r="AC30" s="166"/>
      <c r="AD30" s="166"/>
      <c r="AE30" s="166"/>
      <c r="AF30" s="166"/>
      <c r="AG30" s="166"/>
      <c r="AH30" s="166"/>
      <c r="AI30" s="166"/>
      <c r="AJ30" s="166"/>
      <c r="AK30" s="166"/>
      <c r="AL30" s="166"/>
      <c r="AM30" s="166"/>
      <c r="AN30" s="166"/>
      <c r="AO30" s="166"/>
      <c r="AP30" s="166"/>
      <c r="AQ30" s="166"/>
      <c r="AR30" s="166"/>
      <c r="AS30" s="166"/>
      <c r="AT30" s="166"/>
      <c r="AU30" s="166"/>
      <c r="AV30" s="166"/>
      <c r="AW30" s="166"/>
      <c r="AX30" s="166"/>
      <c r="AY30" s="166"/>
      <c r="AZ30" s="166"/>
      <c r="BA30" s="166"/>
      <c r="BB30" s="166"/>
      <c r="BC30" s="166"/>
      <c r="BD30" s="166"/>
      <c r="BE30" s="166"/>
    </row>
    <row r="31" spans="1:57" ht="13.9" customHeight="1" x14ac:dyDescent="0.4">
      <c r="A31" s="166"/>
      <c r="B31" s="166"/>
      <c r="C31" s="166"/>
      <c r="D31" s="166"/>
      <c r="E31" s="166"/>
      <c r="F31" s="166"/>
      <c r="G31" s="166"/>
      <c r="H31" s="166"/>
      <c r="I31" s="166"/>
      <c r="J31" s="166"/>
      <c r="K31" s="166"/>
      <c r="L31" s="166"/>
      <c r="M31" s="166"/>
      <c r="N31" s="166"/>
      <c r="O31" s="166"/>
      <c r="P31" s="166"/>
      <c r="Q31" s="166"/>
      <c r="R31" s="166"/>
      <c r="S31" s="166"/>
      <c r="T31" s="166"/>
      <c r="U31" s="166"/>
      <c r="V31" s="166"/>
      <c r="W31" s="166"/>
      <c r="X31" s="166"/>
      <c r="Y31" s="166"/>
      <c r="Z31" s="166"/>
      <c r="AA31" s="166"/>
      <c r="AB31" s="166"/>
      <c r="AC31" s="166"/>
      <c r="AD31" s="166"/>
      <c r="AE31" s="166"/>
      <c r="AF31" s="166"/>
      <c r="AG31" s="166"/>
      <c r="AH31" s="166"/>
      <c r="AI31" s="166"/>
      <c r="AJ31" s="166"/>
      <c r="AK31" s="166"/>
      <c r="AL31" s="166"/>
      <c r="AM31" s="166"/>
      <c r="AN31" s="166"/>
      <c r="AO31" s="166"/>
      <c r="AP31" s="166"/>
      <c r="AQ31" s="166"/>
      <c r="AR31" s="166"/>
      <c r="AS31" s="166"/>
      <c r="AT31" s="166"/>
      <c r="AU31" s="166"/>
      <c r="AV31" s="166"/>
      <c r="AW31" s="166"/>
      <c r="AX31" s="166"/>
      <c r="AY31" s="166"/>
      <c r="AZ31" s="166"/>
      <c r="BA31" s="166"/>
      <c r="BB31" s="166"/>
      <c r="BC31" s="166"/>
      <c r="BD31" s="166"/>
      <c r="BE31" s="166"/>
    </row>
    <row r="32" spans="1:57" ht="13.9" customHeight="1" x14ac:dyDescent="0.4">
      <c r="A32" s="166"/>
      <c r="B32" s="166"/>
      <c r="C32" s="166"/>
      <c r="D32" s="166"/>
      <c r="E32" s="166"/>
      <c r="F32" s="166"/>
      <c r="G32" s="166"/>
      <c r="H32" s="166"/>
      <c r="I32" s="166"/>
      <c r="J32" s="166"/>
      <c r="K32" s="166"/>
      <c r="L32" s="166"/>
      <c r="M32" s="166"/>
      <c r="N32" s="166"/>
      <c r="O32" s="166"/>
      <c r="P32" s="166"/>
      <c r="Q32" s="166"/>
      <c r="R32" s="166"/>
      <c r="S32" s="166"/>
      <c r="T32" s="166"/>
      <c r="U32" s="166"/>
      <c r="V32" s="166"/>
      <c r="W32" s="166"/>
      <c r="X32" s="166"/>
      <c r="Y32" s="166"/>
      <c r="Z32" s="166"/>
      <c r="AA32" s="166"/>
      <c r="AB32" s="166"/>
      <c r="AC32" s="166"/>
      <c r="AD32" s="166"/>
      <c r="AE32" s="166"/>
      <c r="AF32" s="166"/>
      <c r="AG32" s="166"/>
      <c r="AH32" s="166"/>
      <c r="AI32" s="166"/>
      <c r="AJ32" s="166"/>
      <c r="AK32" s="166"/>
      <c r="AL32" s="166"/>
      <c r="AM32" s="166"/>
      <c r="AN32" s="166"/>
      <c r="AO32" s="166"/>
      <c r="AP32" s="166"/>
      <c r="AQ32" s="166"/>
      <c r="AR32" s="166"/>
      <c r="AS32" s="166"/>
      <c r="AT32" s="166"/>
      <c r="AU32" s="166"/>
      <c r="AV32" s="166"/>
      <c r="AW32" s="166"/>
      <c r="AX32" s="166"/>
      <c r="AY32" s="166"/>
      <c r="AZ32" s="166"/>
      <c r="BA32" s="166"/>
      <c r="BB32" s="166"/>
      <c r="BC32" s="166"/>
      <c r="BD32" s="166"/>
      <c r="BE32" s="166"/>
    </row>
    <row r="33" spans="1:57" ht="40.5" customHeight="1" x14ac:dyDescent="0.4">
      <c r="A33" s="166"/>
      <c r="B33" s="166"/>
      <c r="C33" s="166"/>
      <c r="D33" s="166"/>
      <c r="E33" s="166"/>
      <c r="F33" s="166"/>
      <c r="G33" s="166"/>
      <c r="H33" s="166"/>
      <c r="I33" s="166"/>
      <c r="J33" s="166"/>
      <c r="K33" s="166"/>
      <c r="L33" s="166"/>
      <c r="M33" s="166"/>
      <c r="N33" s="166"/>
      <c r="O33" s="166"/>
      <c r="P33" s="166"/>
      <c r="Q33" s="166"/>
      <c r="R33" s="166"/>
      <c r="S33" s="166"/>
      <c r="T33" s="166"/>
      <c r="U33" s="166"/>
      <c r="V33" s="166"/>
      <c r="W33" s="166"/>
      <c r="X33" s="166"/>
      <c r="Y33" s="166"/>
      <c r="Z33" s="166"/>
      <c r="AA33" s="166"/>
      <c r="AB33" s="166"/>
      <c r="AC33" s="166"/>
      <c r="AD33" s="166"/>
      <c r="AE33" s="166"/>
      <c r="AF33" s="166"/>
      <c r="AG33" s="166"/>
      <c r="AH33" s="166"/>
      <c r="AI33" s="166"/>
      <c r="AJ33" s="166"/>
      <c r="AK33" s="166"/>
      <c r="AL33" s="166"/>
      <c r="AM33" s="166"/>
      <c r="AN33" s="166"/>
      <c r="AO33" s="166"/>
      <c r="AP33" s="166"/>
      <c r="AQ33" s="166"/>
      <c r="AR33" s="166"/>
      <c r="AS33" s="166"/>
      <c r="AT33" s="166"/>
      <c r="AU33" s="166"/>
      <c r="AV33" s="166"/>
      <c r="AW33" s="166"/>
      <c r="AX33" s="166"/>
      <c r="AY33" s="166"/>
      <c r="AZ33" s="166"/>
      <c r="BA33" s="166"/>
      <c r="BB33" s="166"/>
      <c r="BC33" s="166"/>
      <c r="BD33" s="166"/>
      <c r="BE33" s="166"/>
    </row>
    <row r="34" spans="1:57" ht="17.25" customHeight="1" x14ac:dyDescent="0.4">
      <c r="A34" s="166"/>
      <c r="B34" s="166"/>
      <c r="C34" s="166"/>
      <c r="D34" s="166"/>
      <c r="E34" s="166"/>
      <c r="F34" s="166"/>
      <c r="G34" s="166"/>
      <c r="H34" s="166"/>
      <c r="I34" s="166"/>
      <c r="J34" s="166"/>
      <c r="K34" s="166"/>
      <c r="L34" s="166"/>
      <c r="M34" s="166"/>
      <c r="N34" s="166"/>
      <c r="O34" s="166"/>
      <c r="P34" s="166"/>
      <c r="Q34" s="166"/>
      <c r="R34" s="166"/>
      <c r="S34" s="166"/>
      <c r="T34" s="166"/>
      <c r="U34" s="166"/>
      <c r="V34" s="166"/>
      <c r="W34" s="166"/>
      <c r="X34" s="166"/>
      <c r="Y34" s="166"/>
      <c r="Z34" s="166"/>
      <c r="AA34" s="166"/>
      <c r="AB34" s="166"/>
      <c r="AC34" s="166"/>
      <c r="AD34" s="166"/>
      <c r="AE34" s="166"/>
      <c r="AF34" s="166"/>
      <c r="AG34" s="166"/>
      <c r="AH34" s="166"/>
      <c r="AI34" s="166"/>
      <c r="AJ34" s="166"/>
      <c r="AK34" s="166"/>
      <c r="AL34" s="166"/>
      <c r="AM34" s="166"/>
      <c r="AN34" s="166"/>
      <c r="AO34" s="166"/>
      <c r="AP34" s="166"/>
      <c r="AQ34" s="166"/>
      <c r="AR34" s="166"/>
      <c r="AS34" s="166"/>
      <c r="AT34" s="166"/>
      <c r="AU34" s="166"/>
      <c r="AV34" s="166"/>
      <c r="AW34" s="166"/>
      <c r="AX34" s="166"/>
      <c r="AY34" s="166"/>
      <c r="AZ34" s="166"/>
      <c r="BA34" s="166"/>
      <c r="BB34" s="166"/>
      <c r="BC34" s="166"/>
      <c r="BD34" s="166"/>
      <c r="BE34" s="166"/>
    </row>
    <row r="35" spans="1:57" ht="31.5" customHeight="1" x14ac:dyDescent="0.4">
      <c r="A35" s="166"/>
      <c r="B35" s="166"/>
      <c r="C35" s="166"/>
      <c r="D35" s="166"/>
      <c r="E35" s="166"/>
      <c r="F35" s="166"/>
      <c r="G35" s="166"/>
      <c r="H35" s="166"/>
      <c r="I35" s="166"/>
      <c r="J35" s="166"/>
      <c r="K35" s="166"/>
      <c r="L35" s="166"/>
      <c r="M35" s="166"/>
      <c r="N35" s="166"/>
      <c r="O35" s="166"/>
      <c r="P35" s="166"/>
      <c r="Q35" s="166"/>
      <c r="R35" s="166"/>
      <c r="S35" s="166"/>
      <c r="T35" s="166"/>
      <c r="U35" s="166"/>
      <c r="V35" s="166"/>
      <c r="W35" s="166"/>
      <c r="X35" s="166"/>
      <c r="Y35" s="166"/>
      <c r="Z35" s="166"/>
      <c r="AA35" s="166"/>
      <c r="AB35" s="166"/>
      <c r="AC35" s="166"/>
      <c r="AD35" s="166"/>
      <c r="AE35" s="166"/>
      <c r="AF35" s="166"/>
      <c r="AG35" s="166"/>
      <c r="AH35" s="166"/>
      <c r="AI35" s="166"/>
      <c r="AJ35" s="166"/>
      <c r="AK35" s="166"/>
      <c r="AL35" s="166"/>
      <c r="AM35" s="166"/>
      <c r="AN35" s="166"/>
      <c r="AO35" s="166"/>
      <c r="AP35" s="166"/>
      <c r="AQ35" s="166"/>
      <c r="AR35" s="166"/>
      <c r="AS35" s="166"/>
      <c r="AT35" s="166"/>
      <c r="AU35" s="166"/>
      <c r="AV35" s="166"/>
      <c r="AW35" s="166"/>
      <c r="AX35" s="166"/>
      <c r="AY35" s="166"/>
      <c r="AZ35" s="166"/>
      <c r="BA35" s="166"/>
      <c r="BB35" s="166"/>
      <c r="BC35" s="166"/>
      <c r="BD35" s="166"/>
      <c r="BE35" s="166"/>
    </row>
    <row r="36" spans="1:57" ht="13.5" customHeight="1" x14ac:dyDescent="0.4">
      <c r="A36" s="166"/>
      <c r="B36" s="166"/>
      <c r="C36" s="166"/>
      <c r="D36" s="166"/>
      <c r="E36" s="166"/>
      <c r="F36" s="166"/>
      <c r="G36" s="166"/>
      <c r="H36" s="166"/>
      <c r="I36" s="166"/>
      <c r="J36" s="166"/>
      <c r="K36" s="166"/>
      <c r="L36" s="166"/>
      <c r="M36" s="166"/>
      <c r="N36" s="166"/>
      <c r="O36" s="166"/>
      <c r="P36" s="166"/>
      <c r="Q36" s="166"/>
      <c r="R36" s="166"/>
      <c r="S36" s="166"/>
      <c r="T36" s="166"/>
      <c r="U36" s="166"/>
      <c r="V36" s="166"/>
      <c r="W36" s="166"/>
      <c r="X36" s="166"/>
      <c r="Y36" s="166"/>
      <c r="Z36" s="166"/>
      <c r="AA36" s="166"/>
      <c r="AB36" s="166"/>
      <c r="AC36" s="166"/>
      <c r="AD36" s="166"/>
      <c r="AE36" s="166"/>
      <c r="AF36" s="166"/>
      <c r="AG36" s="166"/>
      <c r="AH36" s="166"/>
      <c r="AI36" s="166"/>
      <c r="AJ36" s="166"/>
      <c r="AK36" s="166"/>
      <c r="AL36" s="166"/>
      <c r="AM36" s="166"/>
      <c r="AN36" s="166"/>
      <c r="AO36" s="166"/>
      <c r="AP36" s="166"/>
      <c r="AQ36" s="166"/>
      <c r="AR36" s="166"/>
      <c r="AS36" s="166"/>
      <c r="AT36" s="166"/>
      <c r="AU36" s="166"/>
      <c r="AV36" s="166"/>
      <c r="AW36" s="166"/>
      <c r="AX36" s="166"/>
      <c r="AY36" s="166"/>
      <c r="AZ36" s="166"/>
      <c r="BA36" s="166"/>
      <c r="BB36" s="166"/>
      <c r="BC36" s="166"/>
      <c r="BD36" s="166"/>
      <c r="BE36" s="166"/>
    </row>
    <row r="37" spans="1:57" ht="17.25" customHeight="1" x14ac:dyDescent="0.4">
      <c r="A37" s="166"/>
      <c r="B37" s="166"/>
      <c r="C37" s="166"/>
      <c r="D37" s="166"/>
      <c r="E37" s="166"/>
      <c r="F37" s="166"/>
      <c r="G37" s="166"/>
      <c r="H37" s="166"/>
      <c r="I37" s="166"/>
      <c r="J37" s="166"/>
      <c r="K37" s="166"/>
      <c r="L37" s="166"/>
      <c r="M37" s="166"/>
      <c r="N37" s="166"/>
      <c r="O37" s="166"/>
      <c r="P37" s="166"/>
      <c r="Q37" s="166"/>
      <c r="R37" s="166"/>
      <c r="S37" s="166"/>
      <c r="T37" s="166"/>
      <c r="U37" s="166"/>
      <c r="V37" s="166"/>
      <c r="W37" s="166"/>
      <c r="X37" s="166"/>
      <c r="Y37" s="166"/>
      <c r="Z37" s="166"/>
      <c r="AA37" s="166"/>
      <c r="AB37" s="166"/>
      <c r="AC37" s="166"/>
      <c r="AD37" s="166"/>
      <c r="AE37" s="166"/>
      <c r="AF37" s="166"/>
      <c r="AG37" s="166"/>
      <c r="AH37" s="166"/>
      <c r="AI37" s="166"/>
      <c r="AJ37" s="166"/>
      <c r="AK37" s="166"/>
      <c r="AL37" s="166"/>
      <c r="AM37" s="166"/>
      <c r="AN37" s="166"/>
      <c r="AO37" s="166"/>
      <c r="AP37" s="166"/>
      <c r="AQ37" s="166"/>
      <c r="AR37" s="166"/>
      <c r="AS37" s="166"/>
      <c r="AT37" s="166"/>
      <c r="AU37" s="166"/>
      <c r="AV37" s="166"/>
      <c r="AW37" s="166"/>
      <c r="AX37" s="166"/>
      <c r="AY37" s="166"/>
      <c r="AZ37" s="166"/>
      <c r="BA37" s="166"/>
      <c r="BB37" s="166"/>
      <c r="BC37" s="166"/>
      <c r="BD37" s="166"/>
      <c r="BE37" s="166"/>
    </row>
    <row r="38" spans="1:57" ht="17.25" customHeight="1" x14ac:dyDescent="0.4">
      <c r="A38" s="166"/>
      <c r="B38" s="166"/>
      <c r="C38" s="166"/>
      <c r="D38" s="166"/>
      <c r="E38" s="166"/>
      <c r="F38" s="166"/>
      <c r="G38" s="166"/>
      <c r="H38" s="166"/>
      <c r="I38" s="166"/>
      <c r="J38" s="166"/>
      <c r="K38" s="166"/>
      <c r="L38" s="166"/>
      <c r="M38" s="166"/>
      <c r="N38" s="166"/>
      <c r="O38" s="166"/>
      <c r="P38" s="166"/>
      <c r="Q38" s="166"/>
      <c r="R38" s="166"/>
      <c r="S38" s="166"/>
      <c r="T38" s="166"/>
      <c r="U38" s="166"/>
      <c r="V38" s="166"/>
      <c r="W38" s="166"/>
      <c r="X38" s="166"/>
      <c r="Y38" s="166"/>
      <c r="Z38" s="166"/>
      <c r="AA38" s="166"/>
      <c r="AB38" s="166"/>
      <c r="AC38" s="166"/>
      <c r="AD38" s="166"/>
      <c r="AE38" s="166"/>
      <c r="AF38" s="166"/>
      <c r="AG38" s="166"/>
      <c r="AH38" s="166"/>
      <c r="AI38" s="166"/>
      <c r="AJ38" s="166"/>
      <c r="AK38" s="166"/>
      <c r="AL38" s="166"/>
      <c r="AM38" s="166"/>
      <c r="AN38" s="166"/>
      <c r="AO38" s="166"/>
      <c r="AP38" s="166"/>
      <c r="AQ38" s="166"/>
      <c r="AR38" s="166"/>
      <c r="AS38" s="166"/>
      <c r="AT38" s="166"/>
      <c r="AU38" s="166"/>
      <c r="AV38" s="166"/>
      <c r="AW38" s="166"/>
      <c r="AX38" s="166"/>
      <c r="AY38" s="166"/>
      <c r="AZ38" s="166"/>
      <c r="BA38" s="166"/>
      <c r="BB38" s="166"/>
      <c r="BC38" s="166"/>
      <c r="BD38" s="166"/>
      <c r="BE38" s="166"/>
    </row>
    <row r="39" spans="1:57" ht="35.65" customHeight="1" x14ac:dyDescent="0.4">
      <c r="A39" s="166"/>
      <c r="B39" s="166"/>
      <c r="C39" s="166"/>
      <c r="D39" s="166"/>
      <c r="E39" s="166"/>
      <c r="F39" s="166"/>
      <c r="G39" s="166"/>
      <c r="H39" s="166"/>
      <c r="I39" s="166"/>
      <c r="J39" s="166"/>
      <c r="K39" s="166"/>
      <c r="L39" s="166"/>
      <c r="M39" s="166"/>
      <c r="N39" s="166"/>
      <c r="O39" s="166"/>
      <c r="P39" s="166"/>
      <c r="Q39" s="166"/>
      <c r="R39" s="166"/>
      <c r="S39" s="166"/>
      <c r="T39" s="166"/>
      <c r="U39" s="166"/>
      <c r="V39" s="166"/>
      <c r="W39" s="166"/>
      <c r="X39" s="166"/>
      <c r="Y39" s="166"/>
      <c r="Z39" s="166"/>
      <c r="AA39" s="166"/>
      <c r="AB39" s="166"/>
      <c r="AC39" s="166"/>
      <c r="AD39" s="166"/>
      <c r="AE39" s="166"/>
      <c r="AF39" s="166"/>
      <c r="AG39" s="166"/>
      <c r="AH39" s="166"/>
      <c r="AI39" s="166"/>
      <c r="AJ39" s="166"/>
      <c r="AK39" s="166"/>
      <c r="AL39" s="166"/>
      <c r="AM39" s="166"/>
      <c r="AN39" s="166"/>
      <c r="AO39" s="166"/>
      <c r="AP39" s="166"/>
      <c r="AQ39" s="166"/>
      <c r="AR39" s="166"/>
      <c r="AS39" s="166"/>
      <c r="AT39" s="166"/>
      <c r="AU39" s="166"/>
      <c r="AV39" s="166"/>
      <c r="AW39" s="166"/>
      <c r="AX39" s="166"/>
      <c r="AY39" s="166"/>
      <c r="AZ39" s="166"/>
      <c r="BA39" s="166"/>
      <c r="BB39" s="166"/>
      <c r="BC39" s="166"/>
      <c r="BD39" s="166"/>
      <c r="BE39" s="166"/>
    </row>
    <row r="40" spans="1:57" ht="33.4" customHeight="1" x14ac:dyDescent="0.4">
      <c r="A40" s="166"/>
      <c r="B40" s="166"/>
      <c r="C40" s="166"/>
      <c r="D40" s="166"/>
      <c r="E40" s="166"/>
      <c r="F40" s="166"/>
      <c r="G40" s="166"/>
      <c r="H40" s="166"/>
      <c r="I40" s="166"/>
      <c r="J40" s="166"/>
      <c r="K40" s="166"/>
      <c r="L40" s="166"/>
      <c r="M40" s="166"/>
      <c r="N40" s="166"/>
      <c r="O40" s="166"/>
      <c r="P40" s="166"/>
      <c r="Q40" s="166"/>
      <c r="R40" s="166"/>
      <c r="S40" s="166"/>
      <c r="T40" s="166"/>
      <c r="U40" s="166"/>
      <c r="V40" s="166"/>
      <c r="W40" s="166"/>
      <c r="X40" s="166"/>
      <c r="Y40" s="166"/>
      <c r="Z40" s="166"/>
      <c r="AA40" s="166"/>
      <c r="AB40" s="166"/>
      <c r="AC40" s="166"/>
      <c r="AD40" s="166"/>
      <c r="AE40" s="166"/>
      <c r="AF40" s="166"/>
      <c r="AG40" s="166"/>
      <c r="AH40" s="166"/>
      <c r="AI40" s="166"/>
      <c r="AJ40" s="166"/>
      <c r="AK40" s="166"/>
      <c r="AL40" s="166"/>
      <c r="AM40" s="166"/>
      <c r="AN40" s="166"/>
      <c r="AO40" s="166"/>
      <c r="AP40" s="166"/>
      <c r="AQ40" s="166"/>
      <c r="AR40" s="166"/>
      <c r="AS40" s="166"/>
      <c r="AT40" s="166"/>
      <c r="AU40" s="166"/>
      <c r="AV40" s="166"/>
      <c r="AW40" s="166"/>
      <c r="AX40" s="166"/>
      <c r="AY40" s="166"/>
      <c r="AZ40" s="166"/>
      <c r="BA40" s="166"/>
      <c r="BB40" s="166"/>
      <c r="BC40" s="166"/>
      <c r="BD40" s="166"/>
      <c r="BE40" s="166"/>
    </row>
    <row r="41" spans="1:57" x14ac:dyDescent="0.4">
      <c r="A41" s="166"/>
      <c r="B41" s="166"/>
      <c r="C41" s="166"/>
      <c r="D41" s="166"/>
      <c r="E41" s="166"/>
      <c r="F41" s="166"/>
      <c r="G41" s="166"/>
      <c r="H41" s="166"/>
      <c r="I41" s="166"/>
      <c r="J41" s="166"/>
      <c r="K41" s="166"/>
      <c r="L41" s="166"/>
      <c r="M41" s="166"/>
      <c r="N41" s="166"/>
      <c r="O41" s="166"/>
      <c r="P41" s="166"/>
      <c r="Q41" s="166"/>
      <c r="R41" s="166"/>
      <c r="S41" s="166"/>
      <c r="T41" s="166"/>
      <c r="U41" s="166"/>
      <c r="V41" s="166"/>
      <c r="W41" s="166"/>
      <c r="X41" s="166"/>
      <c r="Y41" s="166"/>
      <c r="Z41" s="166"/>
      <c r="AA41" s="166"/>
      <c r="AB41" s="166"/>
      <c r="AC41" s="166"/>
      <c r="AD41" s="166"/>
      <c r="AE41" s="166"/>
      <c r="AF41" s="166"/>
      <c r="AG41" s="166"/>
      <c r="AH41" s="166"/>
      <c r="AI41" s="166"/>
      <c r="AJ41" s="166"/>
      <c r="AK41" s="166"/>
      <c r="AL41" s="166"/>
      <c r="AM41" s="166"/>
      <c r="AN41" s="166"/>
      <c r="AO41" s="166"/>
      <c r="AP41" s="166"/>
      <c r="AQ41" s="166"/>
      <c r="AR41" s="166"/>
      <c r="AS41" s="166"/>
      <c r="AT41" s="166"/>
      <c r="AU41" s="166"/>
      <c r="AV41" s="166"/>
      <c r="AW41" s="166"/>
      <c r="AX41" s="166"/>
      <c r="AY41" s="166"/>
      <c r="AZ41" s="166"/>
      <c r="BA41" s="166"/>
      <c r="BB41" s="166"/>
      <c r="BC41" s="166"/>
      <c r="BD41" s="166"/>
      <c r="BE41" s="166"/>
    </row>
    <row r="42" spans="1:57" x14ac:dyDescent="0.4">
      <c r="A42" s="166"/>
      <c r="B42" s="166"/>
      <c r="C42" s="166"/>
      <c r="D42" s="166"/>
      <c r="E42" s="166"/>
      <c r="F42" s="166"/>
      <c r="G42" s="166"/>
      <c r="H42" s="166"/>
      <c r="I42" s="166"/>
      <c r="J42" s="166"/>
      <c r="K42" s="166"/>
      <c r="L42" s="166"/>
      <c r="M42" s="166"/>
      <c r="N42" s="166"/>
      <c r="O42" s="166"/>
      <c r="P42" s="166"/>
      <c r="Q42" s="166"/>
      <c r="R42" s="166"/>
      <c r="S42" s="166"/>
      <c r="T42" s="166"/>
      <c r="U42" s="166"/>
      <c r="V42" s="166"/>
      <c r="W42" s="166"/>
      <c r="X42" s="166"/>
      <c r="Y42" s="166"/>
      <c r="Z42" s="166"/>
      <c r="AA42" s="166"/>
      <c r="AB42" s="166"/>
      <c r="AC42" s="166"/>
      <c r="AD42" s="166"/>
      <c r="AE42" s="166"/>
      <c r="AF42" s="166"/>
      <c r="AG42" s="166"/>
      <c r="AH42" s="166"/>
      <c r="AI42" s="166"/>
      <c r="AJ42" s="166"/>
      <c r="AK42" s="166"/>
      <c r="AL42" s="166"/>
      <c r="AM42" s="166"/>
      <c r="AN42" s="166"/>
      <c r="AO42" s="166"/>
      <c r="AP42" s="166"/>
      <c r="AQ42" s="166"/>
      <c r="AR42" s="166"/>
      <c r="AS42" s="166"/>
      <c r="AT42" s="166"/>
      <c r="AU42" s="166"/>
      <c r="AV42" s="166"/>
      <c r="AW42" s="166"/>
      <c r="AX42" s="166"/>
      <c r="AY42" s="166"/>
      <c r="AZ42" s="166"/>
      <c r="BA42" s="166"/>
      <c r="BB42" s="166"/>
      <c r="BC42" s="166"/>
      <c r="BD42" s="166"/>
      <c r="BE42" s="166"/>
    </row>
    <row r="43" spans="1:57" x14ac:dyDescent="0.4">
      <c r="A43" s="166"/>
      <c r="B43" s="166"/>
      <c r="C43" s="166"/>
      <c r="D43" s="166"/>
      <c r="E43" s="166"/>
      <c r="F43" s="166"/>
      <c r="G43" s="166"/>
      <c r="H43" s="166"/>
      <c r="I43" s="166"/>
      <c r="J43" s="166"/>
      <c r="K43" s="166"/>
      <c r="L43" s="166"/>
      <c r="M43" s="166"/>
      <c r="N43" s="166"/>
      <c r="O43" s="166"/>
      <c r="P43" s="166"/>
      <c r="Q43" s="166"/>
      <c r="R43" s="166"/>
      <c r="S43" s="166"/>
      <c r="T43" s="166"/>
      <c r="U43" s="166"/>
      <c r="V43" s="166"/>
      <c r="W43" s="166"/>
      <c r="X43" s="166"/>
      <c r="Y43" s="166"/>
      <c r="Z43" s="166"/>
      <c r="AA43" s="166"/>
      <c r="AB43" s="166"/>
      <c r="AC43" s="166"/>
      <c r="AD43" s="166"/>
      <c r="AE43" s="166"/>
      <c r="AF43" s="166"/>
      <c r="AG43" s="166"/>
      <c r="AH43" s="166"/>
      <c r="AI43" s="166"/>
      <c r="AJ43" s="166"/>
      <c r="AK43" s="166"/>
      <c r="AL43" s="166"/>
      <c r="AM43" s="166"/>
      <c r="AN43" s="166"/>
      <c r="AO43" s="166"/>
      <c r="AP43" s="166"/>
      <c r="AQ43" s="166"/>
      <c r="AR43" s="166"/>
      <c r="AS43" s="166"/>
      <c r="AT43" s="166"/>
      <c r="AU43" s="166"/>
      <c r="AV43" s="166"/>
      <c r="AW43" s="166"/>
      <c r="AX43" s="166"/>
      <c r="AY43" s="166"/>
      <c r="AZ43" s="166"/>
      <c r="BA43" s="166"/>
      <c r="BB43" s="166"/>
      <c r="BC43" s="166"/>
      <c r="BD43" s="166"/>
      <c r="BE43" s="166"/>
    </row>
    <row r="44" spans="1:57" x14ac:dyDescent="0.4">
      <c r="A44" s="166"/>
      <c r="B44" s="166"/>
      <c r="C44" s="166"/>
      <c r="D44" s="166"/>
      <c r="E44" s="166"/>
      <c r="F44" s="166"/>
      <c r="G44" s="166"/>
      <c r="H44" s="166"/>
      <c r="I44" s="166"/>
      <c r="J44" s="166"/>
      <c r="K44" s="166"/>
      <c r="L44" s="166"/>
      <c r="M44" s="166"/>
      <c r="N44" s="166"/>
      <c r="O44" s="166"/>
      <c r="P44" s="166"/>
      <c r="Q44" s="166"/>
      <c r="R44" s="166"/>
      <c r="S44" s="166"/>
      <c r="T44" s="166"/>
      <c r="U44" s="166"/>
      <c r="V44" s="166"/>
      <c r="W44" s="166"/>
      <c r="X44" s="166"/>
      <c r="Y44" s="166"/>
      <c r="Z44" s="166"/>
      <c r="AA44" s="166"/>
      <c r="AB44" s="166"/>
      <c r="AC44" s="166"/>
      <c r="AD44" s="166"/>
      <c r="AE44" s="166"/>
      <c r="AF44" s="166"/>
      <c r="AG44" s="166"/>
      <c r="AH44" s="166"/>
      <c r="AI44" s="166"/>
      <c r="AJ44" s="166"/>
      <c r="AK44" s="166"/>
      <c r="AL44" s="166"/>
      <c r="AM44" s="166"/>
      <c r="AN44" s="166"/>
      <c r="AO44" s="166"/>
      <c r="AP44" s="166"/>
      <c r="AQ44" s="166"/>
      <c r="AR44" s="166"/>
      <c r="AS44" s="166"/>
      <c r="AT44" s="166"/>
      <c r="AU44" s="166"/>
      <c r="AV44" s="166"/>
      <c r="AW44" s="166"/>
      <c r="AX44" s="166"/>
      <c r="AY44" s="166"/>
      <c r="AZ44" s="166"/>
      <c r="BA44" s="166"/>
      <c r="BB44" s="166"/>
      <c r="BC44" s="166"/>
      <c r="BD44" s="166"/>
      <c r="BE44" s="166"/>
    </row>
    <row r="45" spans="1:57" x14ac:dyDescent="0.4">
      <c r="A45" s="166"/>
      <c r="B45" s="166"/>
      <c r="C45" s="166"/>
      <c r="D45" s="166"/>
      <c r="E45" s="166"/>
      <c r="F45" s="166"/>
      <c r="G45" s="166"/>
      <c r="H45" s="166"/>
      <c r="I45" s="166"/>
      <c r="J45" s="166"/>
      <c r="K45" s="166"/>
      <c r="L45" s="166"/>
      <c r="M45" s="166"/>
      <c r="N45" s="166"/>
      <c r="O45" s="166"/>
      <c r="P45" s="166"/>
      <c r="Q45" s="166"/>
      <c r="R45" s="166"/>
      <c r="S45" s="166"/>
      <c r="T45" s="166"/>
      <c r="U45" s="166"/>
      <c r="V45" s="166"/>
      <c r="W45" s="166"/>
      <c r="X45" s="166"/>
      <c r="Y45" s="166"/>
      <c r="Z45" s="166"/>
      <c r="AA45" s="166"/>
      <c r="AB45" s="166"/>
      <c r="AC45" s="166"/>
      <c r="AD45" s="166"/>
      <c r="AE45" s="166"/>
      <c r="AF45" s="166"/>
      <c r="AG45" s="166"/>
      <c r="AH45" s="166"/>
      <c r="AI45" s="166"/>
      <c r="AJ45" s="166"/>
      <c r="AK45" s="166"/>
      <c r="AL45" s="166"/>
      <c r="AM45" s="166"/>
      <c r="AN45" s="166"/>
      <c r="AO45" s="166"/>
      <c r="AP45" s="166"/>
      <c r="AQ45" s="166"/>
      <c r="AR45" s="166"/>
      <c r="AS45" s="166"/>
      <c r="AT45" s="166"/>
      <c r="AU45" s="166"/>
      <c r="AV45" s="166"/>
      <c r="AW45" s="166"/>
      <c r="AX45" s="166"/>
      <c r="AY45" s="166"/>
      <c r="AZ45" s="166"/>
      <c r="BA45" s="166"/>
      <c r="BB45" s="166"/>
      <c r="BC45" s="166"/>
      <c r="BD45" s="166"/>
      <c r="BE45" s="166"/>
    </row>
    <row r="46" spans="1:57" x14ac:dyDescent="0.4">
      <c r="A46" s="166"/>
      <c r="B46" s="166"/>
      <c r="C46" s="166"/>
      <c r="D46" s="166"/>
      <c r="E46" s="166"/>
      <c r="F46" s="166"/>
      <c r="G46" s="166"/>
      <c r="H46" s="166"/>
      <c r="I46" s="166"/>
      <c r="J46" s="166"/>
      <c r="K46" s="166"/>
      <c r="L46" s="166"/>
      <c r="M46" s="166"/>
      <c r="N46" s="166"/>
      <c r="O46" s="166"/>
      <c r="P46" s="166"/>
      <c r="Q46" s="166"/>
      <c r="R46" s="166"/>
      <c r="S46" s="166"/>
      <c r="T46" s="166"/>
      <c r="U46" s="166"/>
      <c r="V46" s="166"/>
      <c r="W46" s="166"/>
      <c r="X46" s="166"/>
      <c r="Y46" s="166"/>
      <c r="Z46" s="166"/>
      <c r="AA46" s="166"/>
      <c r="AB46" s="166"/>
      <c r="AC46" s="166"/>
      <c r="AD46" s="166"/>
      <c r="AE46" s="166"/>
      <c r="AF46" s="166"/>
      <c r="AG46" s="166"/>
      <c r="AH46" s="166"/>
      <c r="AI46" s="166"/>
      <c r="AJ46" s="166"/>
      <c r="AK46" s="166"/>
      <c r="AL46" s="166"/>
      <c r="AM46" s="166"/>
      <c r="AN46" s="166"/>
      <c r="AO46" s="166"/>
      <c r="AP46" s="166"/>
      <c r="AQ46" s="166"/>
      <c r="AR46" s="166"/>
      <c r="AS46" s="166"/>
      <c r="AT46" s="166"/>
      <c r="AU46" s="166"/>
      <c r="AV46" s="166"/>
      <c r="AW46" s="166"/>
      <c r="AX46" s="166"/>
      <c r="AY46" s="166"/>
      <c r="AZ46" s="166"/>
      <c r="BA46" s="166"/>
      <c r="BB46" s="166"/>
      <c r="BC46" s="166"/>
      <c r="BD46" s="166"/>
      <c r="BE46" s="166"/>
    </row>
    <row r="47" spans="1:57" x14ac:dyDescent="0.4">
      <c r="A47" s="166"/>
      <c r="B47" s="166"/>
      <c r="C47" s="166"/>
      <c r="D47" s="166"/>
      <c r="E47" s="166"/>
      <c r="F47" s="166"/>
      <c r="G47" s="166"/>
      <c r="H47" s="166"/>
      <c r="I47" s="166"/>
      <c r="J47" s="166"/>
      <c r="K47" s="166"/>
      <c r="L47" s="166"/>
      <c r="M47" s="166"/>
      <c r="N47" s="166"/>
      <c r="O47" s="166"/>
      <c r="P47" s="166"/>
      <c r="Q47" s="166"/>
      <c r="R47" s="166"/>
      <c r="S47" s="166"/>
      <c r="T47" s="166"/>
      <c r="U47" s="166"/>
      <c r="V47" s="166"/>
      <c r="W47" s="166"/>
      <c r="X47" s="166"/>
      <c r="Y47" s="166"/>
      <c r="Z47" s="166"/>
      <c r="AA47" s="166"/>
      <c r="AB47" s="166"/>
      <c r="AC47" s="166"/>
      <c r="AD47" s="166"/>
      <c r="AE47" s="166"/>
      <c r="AF47" s="166"/>
      <c r="AG47" s="166"/>
      <c r="AH47" s="166"/>
      <c r="AI47" s="166"/>
      <c r="AJ47" s="166"/>
      <c r="AK47" s="166"/>
      <c r="AL47" s="166"/>
      <c r="AM47" s="166"/>
      <c r="AN47" s="166"/>
      <c r="AO47" s="166"/>
      <c r="AP47" s="166"/>
      <c r="AQ47" s="166"/>
      <c r="AR47" s="166"/>
      <c r="AS47" s="166"/>
      <c r="AT47" s="166"/>
      <c r="AU47" s="166"/>
      <c r="AV47" s="166"/>
      <c r="AW47" s="166"/>
      <c r="AX47" s="166"/>
      <c r="AY47" s="166"/>
      <c r="AZ47" s="166"/>
      <c r="BA47" s="166"/>
      <c r="BB47" s="166"/>
      <c r="BC47" s="166"/>
      <c r="BD47" s="166"/>
      <c r="BE47" s="166"/>
    </row>
    <row r="48" spans="1:57" x14ac:dyDescent="0.4">
      <c r="A48" s="166"/>
      <c r="B48" s="166"/>
      <c r="C48" s="166"/>
      <c r="D48" s="166"/>
      <c r="E48" s="166"/>
      <c r="F48" s="166"/>
      <c r="G48" s="166"/>
      <c r="H48" s="166"/>
      <c r="I48" s="166"/>
      <c r="J48" s="166"/>
      <c r="K48" s="166"/>
      <c r="L48" s="166"/>
      <c r="M48" s="166"/>
      <c r="N48" s="166"/>
      <c r="O48" s="166"/>
      <c r="P48" s="166"/>
      <c r="Q48" s="166"/>
      <c r="R48" s="166"/>
      <c r="S48" s="166"/>
      <c r="T48" s="166"/>
      <c r="U48" s="166"/>
      <c r="V48" s="166"/>
      <c r="W48" s="166"/>
      <c r="X48" s="166"/>
      <c r="Y48" s="166"/>
      <c r="Z48" s="166"/>
      <c r="AA48" s="166"/>
      <c r="AB48" s="166"/>
      <c r="AC48" s="166"/>
      <c r="AD48" s="166"/>
      <c r="AE48" s="166"/>
      <c r="AF48" s="166"/>
      <c r="AG48" s="166"/>
      <c r="AH48" s="166"/>
      <c r="AI48" s="166"/>
      <c r="AJ48" s="166"/>
      <c r="AK48" s="166"/>
      <c r="AL48" s="166"/>
      <c r="AM48" s="166"/>
      <c r="AN48" s="166"/>
      <c r="AO48" s="166"/>
      <c r="AP48" s="166"/>
      <c r="AQ48" s="166"/>
      <c r="AR48" s="166"/>
      <c r="AS48" s="166"/>
      <c r="AT48" s="166"/>
      <c r="AU48" s="166"/>
      <c r="AV48" s="166"/>
      <c r="AW48" s="166"/>
      <c r="AX48" s="166"/>
      <c r="AY48" s="166"/>
      <c r="AZ48" s="166"/>
      <c r="BA48" s="166"/>
      <c r="BB48" s="166"/>
      <c r="BC48" s="166"/>
      <c r="BD48" s="166"/>
      <c r="BE48" s="166"/>
    </row>
    <row r="49" spans="1:57" x14ac:dyDescent="0.4">
      <c r="A49" s="166"/>
      <c r="B49" s="166"/>
      <c r="C49" s="166"/>
      <c r="D49" s="166"/>
      <c r="E49" s="166"/>
      <c r="F49" s="166"/>
      <c r="G49" s="166"/>
      <c r="H49" s="166"/>
      <c r="I49" s="166"/>
      <c r="J49" s="166"/>
      <c r="K49" s="166"/>
      <c r="L49" s="166"/>
      <c r="M49" s="166"/>
      <c r="N49" s="166"/>
      <c r="O49" s="166"/>
      <c r="P49" s="166"/>
      <c r="Q49" s="166"/>
      <c r="R49" s="166"/>
      <c r="S49" s="166"/>
      <c r="T49" s="166"/>
      <c r="U49" s="166"/>
      <c r="V49" s="166"/>
      <c r="W49" s="166"/>
      <c r="X49" s="166"/>
      <c r="Y49" s="166"/>
      <c r="Z49" s="166"/>
      <c r="AA49" s="166"/>
      <c r="AB49" s="166"/>
      <c r="AC49" s="166"/>
      <c r="AD49" s="166"/>
      <c r="AE49" s="166"/>
      <c r="AF49" s="166"/>
      <c r="AG49" s="166"/>
      <c r="AH49" s="166"/>
      <c r="AI49" s="166"/>
      <c r="AJ49" s="166"/>
      <c r="AK49" s="166"/>
      <c r="AL49" s="166"/>
      <c r="AM49" s="166"/>
      <c r="AN49" s="166"/>
      <c r="AO49" s="166"/>
      <c r="AP49" s="166"/>
      <c r="AQ49" s="166"/>
      <c r="AR49" s="166"/>
      <c r="AS49" s="166"/>
      <c r="AT49" s="166"/>
      <c r="AU49" s="166"/>
      <c r="AV49" s="166"/>
      <c r="AW49" s="166"/>
      <c r="AX49" s="166"/>
      <c r="AY49" s="166"/>
      <c r="AZ49" s="166"/>
      <c r="BA49" s="166"/>
      <c r="BB49" s="166"/>
      <c r="BC49" s="166"/>
      <c r="BD49" s="166"/>
      <c r="BE49" s="166"/>
    </row>
    <row r="50" spans="1:57" x14ac:dyDescent="0.4">
      <c r="A50" s="166"/>
      <c r="B50" s="166"/>
      <c r="C50" s="166"/>
      <c r="D50" s="166"/>
      <c r="E50" s="166"/>
      <c r="F50" s="166"/>
      <c r="G50" s="166"/>
      <c r="H50" s="166"/>
      <c r="I50" s="166"/>
      <c r="J50" s="166"/>
      <c r="K50" s="166"/>
      <c r="L50" s="166"/>
      <c r="M50" s="166"/>
      <c r="N50" s="166"/>
      <c r="O50" s="166"/>
      <c r="P50" s="166"/>
      <c r="Q50" s="166"/>
      <c r="R50" s="166"/>
      <c r="S50" s="166"/>
      <c r="T50" s="166"/>
      <c r="U50" s="166"/>
      <c r="V50" s="166"/>
      <c r="W50" s="166"/>
      <c r="X50" s="166"/>
      <c r="Y50" s="166"/>
      <c r="Z50" s="166"/>
      <c r="AA50" s="166"/>
      <c r="AB50" s="166"/>
      <c r="AC50" s="166"/>
      <c r="AD50" s="166"/>
      <c r="AE50" s="166"/>
      <c r="AF50" s="166"/>
      <c r="AG50" s="166"/>
      <c r="AH50" s="166"/>
      <c r="AI50" s="166"/>
      <c r="AJ50" s="166"/>
      <c r="AK50" s="166"/>
      <c r="AL50" s="166"/>
      <c r="AM50" s="166"/>
      <c r="AN50" s="166"/>
      <c r="AO50" s="166"/>
      <c r="AP50" s="166"/>
      <c r="AQ50" s="166"/>
      <c r="AR50" s="166"/>
      <c r="AS50" s="166"/>
      <c r="AT50" s="166"/>
      <c r="AU50" s="166"/>
      <c r="AV50" s="166"/>
      <c r="AW50" s="166"/>
      <c r="AX50" s="166"/>
      <c r="AY50" s="166"/>
      <c r="AZ50" s="166"/>
      <c r="BA50" s="166"/>
      <c r="BB50" s="166"/>
      <c r="BC50" s="166"/>
      <c r="BD50" s="166"/>
      <c r="BE50" s="166"/>
    </row>
    <row r="51" spans="1:57" x14ac:dyDescent="0.4">
      <c r="A51" s="166"/>
      <c r="B51" s="166"/>
      <c r="C51" s="166"/>
      <c r="D51" s="166"/>
      <c r="E51" s="166"/>
      <c r="F51" s="166"/>
      <c r="G51" s="166"/>
      <c r="H51" s="166"/>
      <c r="I51" s="166"/>
      <c r="J51" s="166"/>
      <c r="K51" s="166"/>
      <c r="L51" s="166"/>
      <c r="M51" s="166"/>
      <c r="N51" s="166"/>
      <c r="O51" s="166"/>
      <c r="P51" s="166"/>
      <c r="Q51" s="166"/>
      <c r="R51" s="166"/>
      <c r="S51" s="166"/>
      <c r="T51" s="166"/>
      <c r="U51" s="166"/>
      <c r="V51" s="166"/>
      <c r="W51" s="166"/>
      <c r="X51" s="166"/>
      <c r="Y51" s="166"/>
      <c r="Z51" s="166"/>
      <c r="AA51" s="166"/>
      <c r="AB51" s="166"/>
      <c r="AC51" s="166"/>
      <c r="AD51" s="166"/>
      <c r="AE51" s="166"/>
      <c r="AF51" s="166"/>
      <c r="AG51" s="166"/>
      <c r="AH51" s="166"/>
      <c r="AI51" s="166"/>
      <c r="AJ51" s="166"/>
      <c r="AK51" s="166"/>
      <c r="AL51" s="166"/>
      <c r="AM51" s="166"/>
      <c r="AN51" s="166"/>
      <c r="AO51" s="166"/>
      <c r="AP51" s="166"/>
      <c r="AQ51" s="166"/>
      <c r="AR51" s="166"/>
      <c r="AS51" s="166"/>
      <c r="AT51" s="166"/>
      <c r="AU51" s="166"/>
      <c r="AV51" s="166"/>
      <c r="AW51" s="166"/>
      <c r="AX51" s="166"/>
      <c r="AY51" s="166"/>
      <c r="AZ51" s="166"/>
      <c r="BA51" s="166"/>
      <c r="BB51" s="166"/>
      <c r="BC51" s="166"/>
      <c r="BD51" s="166"/>
      <c r="BE51" s="166"/>
    </row>
    <row r="52" spans="1:57" x14ac:dyDescent="0.4">
      <c r="A52" s="166"/>
      <c r="B52" s="166"/>
      <c r="C52" s="166"/>
      <c r="D52" s="166"/>
      <c r="E52" s="166"/>
      <c r="F52" s="166"/>
      <c r="G52" s="166"/>
      <c r="H52" s="166"/>
      <c r="I52" s="166"/>
      <c r="J52" s="166"/>
      <c r="K52" s="166"/>
      <c r="L52" s="166"/>
      <c r="M52" s="166"/>
      <c r="N52" s="166"/>
      <c r="O52" s="166"/>
      <c r="P52" s="166"/>
      <c r="Q52" s="166"/>
      <c r="R52" s="166"/>
      <c r="S52" s="166"/>
      <c r="T52" s="166"/>
      <c r="U52" s="166"/>
      <c r="V52" s="166"/>
      <c r="W52" s="166"/>
      <c r="X52" s="166"/>
      <c r="Y52" s="166"/>
      <c r="Z52" s="166"/>
      <c r="AA52" s="166"/>
      <c r="AB52" s="166"/>
      <c r="AC52" s="166"/>
      <c r="AD52" s="166"/>
      <c r="AE52" s="166"/>
      <c r="AF52" s="166"/>
      <c r="AG52" s="166"/>
      <c r="AH52" s="166"/>
      <c r="AI52" s="166"/>
      <c r="AJ52" s="166"/>
      <c r="AK52" s="166"/>
      <c r="AL52" s="166"/>
      <c r="AM52" s="166"/>
      <c r="AN52" s="166"/>
      <c r="AO52" s="166"/>
      <c r="AP52" s="166"/>
      <c r="AQ52" s="166"/>
      <c r="AR52" s="166"/>
      <c r="AS52" s="166"/>
      <c r="AT52" s="166"/>
      <c r="AU52" s="166"/>
      <c r="AV52" s="166"/>
      <c r="AW52" s="166"/>
      <c r="AX52" s="166"/>
      <c r="AY52" s="166"/>
      <c r="AZ52" s="166"/>
      <c r="BA52" s="166"/>
      <c r="BB52" s="166"/>
      <c r="BC52" s="166"/>
      <c r="BD52" s="166"/>
      <c r="BE52" s="166"/>
    </row>
    <row r="53" spans="1:57" x14ac:dyDescent="0.4">
      <c r="A53" s="166"/>
      <c r="B53" s="166"/>
      <c r="C53" s="166"/>
      <c r="D53" s="166"/>
      <c r="E53" s="166"/>
      <c r="F53" s="166"/>
      <c r="G53" s="166"/>
      <c r="H53" s="166"/>
      <c r="I53" s="166"/>
      <c r="J53" s="166"/>
      <c r="K53" s="166"/>
      <c r="L53" s="166"/>
      <c r="M53" s="166"/>
      <c r="N53" s="166"/>
      <c r="O53" s="166"/>
      <c r="P53" s="166"/>
      <c r="Q53" s="166"/>
      <c r="R53" s="166"/>
      <c r="S53" s="166"/>
      <c r="T53" s="166"/>
      <c r="U53" s="166"/>
      <c r="V53" s="166"/>
      <c r="W53" s="166"/>
      <c r="X53" s="166"/>
      <c r="Y53" s="166"/>
      <c r="Z53" s="166"/>
      <c r="AA53" s="166"/>
      <c r="AB53" s="166"/>
      <c r="AC53" s="166"/>
      <c r="AD53" s="166"/>
      <c r="AE53" s="166"/>
      <c r="AF53" s="166"/>
      <c r="AG53" s="166"/>
      <c r="AH53" s="166"/>
      <c r="AI53" s="166"/>
      <c r="AJ53" s="166"/>
      <c r="AK53" s="166"/>
      <c r="AL53" s="166"/>
      <c r="AM53" s="166"/>
      <c r="AN53" s="166"/>
      <c r="AO53" s="166"/>
      <c r="AP53" s="166"/>
      <c r="AQ53" s="166"/>
      <c r="AR53" s="166"/>
      <c r="AS53" s="166"/>
      <c r="AT53" s="166"/>
      <c r="AU53" s="166"/>
      <c r="AV53" s="166"/>
      <c r="AW53" s="166"/>
      <c r="AX53" s="166"/>
      <c r="AY53" s="166"/>
      <c r="AZ53" s="166"/>
      <c r="BA53" s="166"/>
      <c r="BB53" s="166"/>
      <c r="BC53" s="166"/>
      <c r="BD53" s="166"/>
      <c r="BE53" s="166"/>
    </row>
    <row r="54" spans="1:57" ht="43.15" customHeight="1" x14ac:dyDescent="0.4">
      <c r="A54" s="166"/>
      <c r="B54" s="166"/>
      <c r="C54" s="166"/>
      <c r="D54" s="166"/>
      <c r="E54" s="166"/>
      <c r="F54" s="166"/>
      <c r="G54" s="166"/>
      <c r="H54" s="166"/>
      <c r="I54" s="166"/>
      <c r="J54" s="166"/>
      <c r="K54" s="166"/>
      <c r="L54" s="166"/>
      <c r="M54" s="166"/>
      <c r="N54" s="166"/>
      <c r="O54" s="166"/>
      <c r="P54" s="166"/>
      <c r="Q54" s="166"/>
      <c r="R54" s="166"/>
      <c r="S54" s="166"/>
      <c r="T54" s="166"/>
      <c r="U54" s="166"/>
      <c r="V54" s="166"/>
      <c r="W54" s="166"/>
      <c r="X54" s="166"/>
      <c r="Y54" s="166"/>
      <c r="Z54" s="166"/>
      <c r="AA54" s="166"/>
      <c r="AB54" s="166"/>
      <c r="AC54" s="166"/>
      <c r="AD54" s="166"/>
      <c r="AE54" s="166"/>
      <c r="AF54" s="166"/>
      <c r="AG54" s="166"/>
      <c r="AH54" s="166"/>
      <c r="AI54" s="166"/>
      <c r="AJ54" s="166"/>
      <c r="AK54" s="166"/>
      <c r="AL54" s="166"/>
      <c r="AM54" s="166"/>
      <c r="AN54" s="166"/>
      <c r="AO54" s="166"/>
      <c r="AP54" s="166"/>
      <c r="AQ54" s="166"/>
      <c r="AR54" s="166"/>
      <c r="AS54" s="166"/>
      <c r="AT54" s="166"/>
      <c r="AU54" s="166"/>
      <c r="AV54" s="166"/>
      <c r="AW54" s="166"/>
      <c r="AX54" s="166"/>
      <c r="AY54" s="166"/>
      <c r="AZ54" s="166"/>
      <c r="BA54" s="166"/>
      <c r="BB54" s="166"/>
      <c r="BC54" s="166"/>
      <c r="BD54" s="166"/>
      <c r="BE54" s="166"/>
    </row>
    <row r="55" spans="1:57" x14ac:dyDescent="0.4">
      <c r="A55" s="7"/>
      <c r="B55" s="7"/>
      <c r="C55" s="7"/>
      <c r="D55" s="7"/>
      <c r="E55" s="7"/>
      <c r="F55" s="7"/>
      <c r="G55" s="7"/>
      <c r="H55" s="7"/>
      <c r="I55" s="7"/>
      <c r="J55" s="7"/>
      <c r="K55" s="7"/>
      <c r="L55" s="7"/>
      <c r="M55" s="7"/>
      <c r="N55" s="7"/>
      <c r="O55" s="7"/>
      <c r="P55" s="7"/>
      <c r="Q55" s="7"/>
      <c r="R55" s="7"/>
      <c r="S55" s="7"/>
      <c r="T55" s="7"/>
      <c r="U55" s="7"/>
      <c r="V55" s="7"/>
      <c r="W55" s="166"/>
      <c r="X55" s="166"/>
      <c r="Y55" s="166"/>
      <c r="Z55" s="166"/>
      <c r="AA55" s="166"/>
      <c r="AB55" s="166"/>
      <c r="AC55" s="166"/>
      <c r="AD55" s="166"/>
      <c r="AE55" s="166"/>
      <c r="AF55" s="166"/>
      <c r="AG55" s="166"/>
      <c r="AH55" s="166"/>
      <c r="AI55" s="166"/>
      <c r="AJ55" s="166"/>
      <c r="AK55" s="166"/>
      <c r="AL55" s="166"/>
      <c r="AM55" s="166"/>
      <c r="AN55" s="166"/>
      <c r="AO55" s="166"/>
      <c r="AP55" s="166"/>
      <c r="AQ55" s="166"/>
      <c r="AR55" s="166"/>
      <c r="AS55" s="166"/>
      <c r="AT55" s="166"/>
      <c r="AU55" s="166"/>
      <c r="AV55" s="166"/>
      <c r="AW55" s="166"/>
      <c r="AX55" s="166"/>
      <c r="AY55" s="166"/>
      <c r="AZ55" s="166"/>
      <c r="BA55" s="166"/>
      <c r="BB55" s="166"/>
      <c r="BC55" s="166"/>
      <c r="BD55" s="166"/>
      <c r="BE55" s="166"/>
    </row>
  </sheetData>
  <sheetProtection algorithmName="SHA-512" hashValue="ybFEIKV/yFNNbkpKtJ/QeHb2RIbe7Rwv8pp5zlhTcHEy3WcgKPX2WLdWGk2Xc65NMAiK9DfGUzok/Rg8wLEdSA==" saltValue="d2b8no67ldQVysPRL5/7eQ==" spinCount="100000" sheet="1" objects="1" scenarios="1"/>
  <mergeCells count="9">
    <mergeCell ref="C24:U26"/>
    <mergeCell ref="W7:W8"/>
    <mergeCell ref="X7:X8"/>
    <mergeCell ref="C22:U23"/>
    <mergeCell ref="W4:W6"/>
    <mergeCell ref="X4:X6"/>
    <mergeCell ref="C19:U21"/>
    <mergeCell ref="C4:U18"/>
    <mergeCell ref="W23:X26"/>
  </mergeCells>
  <phoneticPr fontId="5" type="noConversion"/>
  <hyperlinks>
    <hyperlink ref="C19" r:id="rId1" display="aficionadi@gmail.com" xr:uid="{00000000-0004-0000-0000-000000000000}"/>
  </hyperlinks>
  <pageMargins left="0.51181102362204722" right="0.51181102362204722" top="0.35433070866141736" bottom="0.35433070866141736" header="0.31496062992125984" footer="0.31496062992125984"/>
  <pageSetup paperSize="9" scale="80"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R45"/>
  <sheetViews>
    <sheetView zoomScale="75" zoomScaleNormal="75" workbookViewId="0">
      <selection activeCell="Q19" sqref="Q19"/>
    </sheetView>
  </sheetViews>
  <sheetFormatPr defaultRowHeight="13.15" x14ac:dyDescent="0.4"/>
  <cols>
    <col min="1" max="1" width="14.640625" customWidth="1"/>
    <col min="2" max="2" width="12.640625" customWidth="1"/>
    <col min="3" max="3" width="16.35546875" customWidth="1"/>
    <col min="4" max="4" width="11.85546875" customWidth="1"/>
    <col min="5" max="5" width="14.35546875" customWidth="1"/>
    <col min="6" max="6" width="6.5" customWidth="1"/>
    <col min="7" max="7" width="10" customWidth="1"/>
    <col min="8" max="8" width="14.85546875" customWidth="1"/>
    <col min="9" max="9" width="13.640625" customWidth="1"/>
    <col min="10" max="10" width="10.5" customWidth="1"/>
    <col min="11" max="11" width="12.640625" customWidth="1"/>
    <col min="12" max="12" width="0.640625" customWidth="1"/>
    <col min="13" max="13" width="19.140625" customWidth="1"/>
    <col min="14" max="14" width="8.35546875" customWidth="1"/>
    <col min="15" max="15" width="5" customWidth="1"/>
    <col min="16" max="16" width="2.35546875" customWidth="1"/>
    <col min="17" max="17" width="28.7109375" customWidth="1"/>
    <col min="18" max="18" width="30.7109375" customWidth="1"/>
  </cols>
  <sheetData>
    <row r="1" spans="1:18" x14ac:dyDescent="0.4">
      <c r="A1" s="495" t="s">
        <v>232</v>
      </c>
      <c r="B1" s="496"/>
      <c r="C1" s="496"/>
      <c r="D1" s="496"/>
      <c r="E1" s="496"/>
      <c r="F1" s="496"/>
      <c r="G1" s="496"/>
      <c r="H1" s="496"/>
      <c r="I1" s="496"/>
      <c r="J1" s="496"/>
      <c r="K1" s="497"/>
      <c r="L1" s="7"/>
      <c r="M1" s="7"/>
      <c r="N1" s="7"/>
      <c r="O1" s="7"/>
    </row>
    <row r="2" spans="1:18" ht="13.5" thickBot="1" x14ac:dyDescent="0.45">
      <c r="A2" s="498"/>
      <c r="B2" s="499"/>
      <c r="C2" s="499"/>
      <c r="D2" s="499"/>
      <c r="E2" s="499"/>
      <c r="F2" s="499"/>
      <c r="G2" s="499"/>
      <c r="H2" s="499"/>
      <c r="I2" s="499"/>
      <c r="J2" s="499"/>
      <c r="K2" s="500"/>
      <c r="L2" s="7"/>
      <c r="M2" s="7"/>
      <c r="N2" s="7"/>
      <c r="O2" s="7"/>
    </row>
    <row r="3" spans="1:18" ht="13.5" thickTop="1" x14ac:dyDescent="0.4">
      <c r="A3" s="498"/>
      <c r="B3" s="499"/>
      <c r="C3" s="499"/>
      <c r="D3" s="499"/>
      <c r="E3" s="499"/>
      <c r="F3" s="499"/>
      <c r="G3" s="499"/>
      <c r="H3" s="499"/>
      <c r="I3" s="499"/>
      <c r="J3" s="499"/>
      <c r="K3" s="500"/>
      <c r="L3" s="7"/>
      <c r="M3" s="509" t="s">
        <v>186</v>
      </c>
      <c r="N3" s="510"/>
      <c r="O3" s="511"/>
      <c r="Q3" s="451" t="s">
        <v>217</v>
      </c>
      <c r="R3" s="452"/>
    </row>
    <row r="4" spans="1:18" x14ac:dyDescent="0.4">
      <c r="A4" s="498"/>
      <c r="B4" s="499"/>
      <c r="C4" s="499"/>
      <c r="D4" s="499"/>
      <c r="E4" s="499"/>
      <c r="F4" s="499"/>
      <c r="G4" s="499"/>
      <c r="H4" s="499"/>
      <c r="I4" s="499"/>
      <c r="J4" s="499"/>
      <c r="K4" s="500"/>
      <c r="L4" s="7"/>
      <c r="M4" s="512"/>
      <c r="N4" s="513"/>
      <c r="O4" s="514"/>
      <c r="Q4" s="453"/>
      <c r="R4" s="454"/>
    </row>
    <row r="5" spans="1:18" ht="13.5" thickBot="1" x14ac:dyDescent="0.45">
      <c r="A5" s="498"/>
      <c r="B5" s="499"/>
      <c r="C5" s="499"/>
      <c r="D5" s="499"/>
      <c r="E5" s="499"/>
      <c r="F5" s="499"/>
      <c r="G5" s="499"/>
      <c r="H5" s="499"/>
      <c r="I5" s="499"/>
      <c r="J5" s="499"/>
      <c r="K5" s="500"/>
      <c r="L5" s="7"/>
      <c r="M5" s="515"/>
      <c r="N5" s="516"/>
      <c r="O5" s="517"/>
      <c r="Q5" s="453"/>
      <c r="R5" s="454"/>
    </row>
    <row r="6" spans="1:18" x14ac:dyDescent="0.4">
      <c r="A6" s="498"/>
      <c r="B6" s="499"/>
      <c r="C6" s="499"/>
      <c r="D6" s="499"/>
      <c r="E6" s="499"/>
      <c r="F6" s="499"/>
      <c r="G6" s="499"/>
      <c r="H6" s="499"/>
      <c r="I6" s="499"/>
      <c r="J6" s="499"/>
      <c r="K6" s="500"/>
      <c r="L6" s="7"/>
      <c r="M6" s="7"/>
      <c r="N6" s="7"/>
      <c r="O6" s="7"/>
      <c r="Q6" s="453"/>
      <c r="R6" s="454"/>
    </row>
    <row r="7" spans="1:18" x14ac:dyDescent="0.4">
      <c r="A7" s="498"/>
      <c r="B7" s="499"/>
      <c r="C7" s="499"/>
      <c r="D7" s="499"/>
      <c r="E7" s="499"/>
      <c r="F7" s="499"/>
      <c r="G7" s="499"/>
      <c r="H7" s="499"/>
      <c r="I7" s="499"/>
      <c r="J7" s="499"/>
      <c r="K7" s="500"/>
      <c r="L7" s="7"/>
      <c r="M7" s="518" t="s">
        <v>7</v>
      </c>
      <c r="N7" s="519" t="str">
        <f>+Start!X4</f>
        <v>21.2</v>
      </c>
      <c r="O7" s="519"/>
      <c r="Q7" s="453"/>
      <c r="R7" s="454"/>
    </row>
    <row r="8" spans="1:18" ht="13.5" thickBot="1" x14ac:dyDescent="0.45">
      <c r="A8" s="498"/>
      <c r="B8" s="499"/>
      <c r="C8" s="499"/>
      <c r="D8" s="499"/>
      <c r="E8" s="499"/>
      <c r="F8" s="499"/>
      <c r="G8" s="499"/>
      <c r="H8" s="499"/>
      <c r="I8" s="499"/>
      <c r="J8" s="499"/>
      <c r="K8" s="500"/>
      <c r="L8" s="7"/>
      <c r="M8" s="518"/>
      <c r="N8" s="519"/>
      <c r="O8" s="519"/>
      <c r="Q8" s="455"/>
      <c r="R8" s="456"/>
    </row>
    <row r="9" spans="1:18" ht="13.5" thickTop="1" x14ac:dyDescent="0.4">
      <c r="A9" s="498"/>
      <c r="B9" s="499"/>
      <c r="C9" s="499"/>
      <c r="D9" s="499"/>
      <c r="E9" s="499"/>
      <c r="F9" s="499"/>
      <c r="G9" s="499"/>
      <c r="H9" s="499"/>
      <c r="I9" s="499"/>
      <c r="J9" s="499"/>
      <c r="K9" s="500"/>
      <c r="L9" s="7"/>
      <c r="M9" s="7"/>
      <c r="N9" s="7"/>
      <c r="O9" s="7"/>
    </row>
    <row r="10" spans="1:18" ht="17.649999999999999" thickBot="1" x14ac:dyDescent="0.45">
      <c r="A10" s="501"/>
      <c r="B10" s="502"/>
      <c r="C10" s="502"/>
      <c r="D10" s="502"/>
      <c r="E10" s="502"/>
      <c r="F10" s="502"/>
      <c r="G10" s="502"/>
      <c r="H10" s="502"/>
      <c r="I10" s="502"/>
      <c r="J10" s="502"/>
      <c r="K10" s="503"/>
      <c r="L10" s="7"/>
      <c r="M10" s="7"/>
      <c r="N10" s="332"/>
      <c r="O10" s="332"/>
    </row>
    <row r="11" spans="1:18" ht="86.65" customHeight="1" thickTop="1" thickBot="1" x14ac:dyDescent="0.45">
      <c r="A11" s="333"/>
      <c r="B11" s="520" t="s">
        <v>242</v>
      </c>
      <c r="C11" s="520"/>
      <c r="D11" s="520"/>
      <c r="E11" s="520"/>
      <c r="F11" s="520"/>
      <c r="G11" s="520"/>
      <c r="H11" s="520"/>
      <c r="I11" s="520"/>
      <c r="J11" s="520"/>
      <c r="K11" s="520"/>
      <c r="L11" s="7"/>
      <c r="M11" s="486" t="s">
        <v>229</v>
      </c>
      <c r="N11" s="487"/>
      <c r="O11" s="488"/>
      <c r="Q11" s="449" t="s">
        <v>211</v>
      </c>
      <c r="R11" s="450"/>
    </row>
    <row r="12" spans="1:18" ht="17.649999999999999" customHeight="1" thickTop="1" x14ac:dyDescent="0.4">
      <c r="A12" s="333"/>
      <c r="B12" s="333"/>
      <c r="C12" s="333"/>
      <c r="D12" s="333"/>
      <c r="E12" s="333"/>
      <c r="F12" s="333"/>
      <c r="G12" s="333"/>
      <c r="H12" s="333"/>
      <c r="I12" s="521"/>
      <c r="J12" s="522"/>
      <c r="K12" s="523"/>
      <c r="L12" s="7"/>
      <c r="M12" s="489"/>
      <c r="N12" s="490"/>
      <c r="O12" s="491"/>
      <c r="Q12" s="371" t="s">
        <v>77</v>
      </c>
      <c r="R12" s="407"/>
    </row>
    <row r="13" spans="1:18" ht="17.25" customHeight="1" x14ac:dyDescent="0.4">
      <c r="A13" s="333"/>
      <c r="B13" s="485" t="s">
        <v>187</v>
      </c>
      <c r="C13" s="485"/>
      <c r="D13" s="485"/>
      <c r="E13" s="485"/>
      <c r="F13" s="485"/>
      <c r="G13" s="485"/>
      <c r="H13" s="485"/>
      <c r="I13" s="485"/>
      <c r="J13" s="485"/>
      <c r="K13" s="485"/>
      <c r="L13" s="7"/>
      <c r="M13" s="489"/>
      <c r="N13" s="490"/>
      <c r="O13" s="491"/>
      <c r="Q13" s="372" t="s">
        <v>191</v>
      </c>
      <c r="R13" s="373"/>
    </row>
    <row r="14" spans="1:18" ht="17.25" x14ac:dyDescent="0.4">
      <c r="A14" s="333"/>
      <c r="B14" s="334"/>
      <c r="C14" s="334"/>
      <c r="D14" s="334"/>
      <c r="E14" s="334"/>
      <c r="F14" s="334"/>
      <c r="G14" s="334"/>
      <c r="H14" s="334"/>
      <c r="I14" s="506" t="s">
        <v>188</v>
      </c>
      <c r="J14" s="506"/>
      <c r="K14" s="506"/>
      <c r="L14" s="7"/>
      <c r="M14" s="489"/>
      <c r="N14" s="490"/>
      <c r="O14" s="491"/>
      <c r="Q14" s="372" t="s">
        <v>212</v>
      </c>
      <c r="R14" s="374"/>
    </row>
    <row r="15" spans="1:18" ht="17.25" customHeight="1" x14ac:dyDescent="0.4">
      <c r="A15" s="333"/>
      <c r="B15" s="335"/>
      <c r="C15" s="335"/>
      <c r="D15" s="335"/>
      <c r="E15" s="335"/>
      <c r="F15" s="335"/>
      <c r="G15" s="335"/>
      <c r="H15" s="506" t="s">
        <v>243</v>
      </c>
      <c r="I15" s="506"/>
      <c r="J15" s="504" t="str">
        <f>IF(I12=0,"",+I12)</f>
        <v/>
      </c>
      <c r="K15" s="505"/>
      <c r="L15" s="7"/>
      <c r="M15" s="489"/>
      <c r="N15" s="490"/>
      <c r="O15" s="491"/>
      <c r="Q15" s="372" t="s">
        <v>213</v>
      </c>
      <c r="R15" s="375"/>
    </row>
    <row r="16" spans="1:18" ht="17.25" customHeight="1" x14ac:dyDescent="0.4">
      <c r="A16" s="333"/>
      <c r="B16" s="334"/>
      <c r="C16" s="334"/>
      <c r="D16" s="336"/>
      <c r="E16" s="336"/>
      <c r="F16" s="507" t="s">
        <v>189</v>
      </c>
      <c r="G16" s="507"/>
      <c r="H16" s="478">
        <f>+R12</f>
        <v>0</v>
      </c>
      <c r="I16" s="478"/>
      <c r="J16" s="478"/>
      <c r="K16" s="478"/>
      <c r="L16" s="7"/>
      <c r="M16" s="489"/>
      <c r="N16" s="490"/>
      <c r="O16" s="491"/>
      <c r="Q16" s="372" t="s">
        <v>214</v>
      </c>
      <c r="R16" s="374"/>
    </row>
    <row r="17" spans="1:18" ht="17.25" customHeight="1" x14ac:dyDescent="0.4">
      <c r="A17" s="333"/>
      <c r="B17" s="334"/>
      <c r="C17" s="334"/>
      <c r="D17" s="334"/>
      <c r="E17" s="334"/>
      <c r="F17" s="334"/>
      <c r="G17" s="334"/>
      <c r="H17" s="508">
        <f>+R15</f>
        <v>0</v>
      </c>
      <c r="I17" s="508"/>
      <c r="J17" s="508"/>
      <c r="K17" s="508"/>
      <c r="L17" s="7"/>
      <c r="M17" s="489"/>
      <c r="N17" s="490"/>
      <c r="O17" s="491"/>
      <c r="Q17" s="395" t="s">
        <v>224</v>
      </c>
      <c r="R17" s="374"/>
    </row>
    <row r="18" spans="1:18" ht="17.25" customHeight="1" x14ac:dyDescent="0.4">
      <c r="A18" s="333"/>
      <c r="B18" s="334"/>
      <c r="C18" s="334"/>
      <c r="D18" s="334"/>
      <c r="E18" s="334"/>
      <c r="F18" s="334"/>
      <c r="G18" s="334"/>
      <c r="H18" s="334"/>
      <c r="I18" s="337"/>
      <c r="J18" s="337"/>
      <c r="K18" s="337"/>
      <c r="L18" s="7"/>
      <c r="M18" s="489"/>
      <c r="N18" s="490"/>
      <c r="O18" s="491"/>
      <c r="Q18" s="376" t="s">
        <v>215</v>
      </c>
      <c r="R18" s="377"/>
    </row>
    <row r="19" spans="1:18" ht="28.5" customHeight="1" thickBot="1" x14ac:dyDescent="0.45">
      <c r="A19" s="477" t="s">
        <v>190</v>
      </c>
      <c r="B19" s="477"/>
      <c r="C19" s="477"/>
      <c r="D19" s="478">
        <f>+R12</f>
        <v>0</v>
      </c>
      <c r="E19" s="478"/>
      <c r="F19" s="478"/>
      <c r="G19" s="338" t="s">
        <v>191</v>
      </c>
      <c r="H19" s="406">
        <f>+R13</f>
        <v>0</v>
      </c>
      <c r="I19" s="479">
        <f>+R16</f>
        <v>0</v>
      </c>
      <c r="J19" s="479"/>
      <c r="K19" s="479"/>
      <c r="L19" s="7"/>
      <c r="M19" s="492"/>
      <c r="N19" s="493"/>
      <c r="O19" s="494"/>
      <c r="Q19" s="378" t="s">
        <v>216</v>
      </c>
      <c r="R19" s="374"/>
    </row>
    <row r="20" spans="1:18" ht="72.75" customHeight="1" thickTop="1" x14ac:dyDescent="0.45">
      <c r="A20" s="480" t="s">
        <v>228</v>
      </c>
      <c r="B20" s="480"/>
      <c r="C20" s="480"/>
      <c r="D20" s="480"/>
      <c r="E20" s="480"/>
      <c r="F20" s="480"/>
      <c r="G20" s="480"/>
      <c r="H20" s="480"/>
      <c r="I20" s="480"/>
      <c r="J20" s="480"/>
      <c r="K20" s="480"/>
      <c r="L20" s="7"/>
      <c r="M20" s="332"/>
      <c r="N20" s="332"/>
      <c r="O20" s="332"/>
    </row>
    <row r="21" spans="1:18" ht="17.25" x14ac:dyDescent="0.4">
      <c r="A21" s="339"/>
      <c r="B21" s="340"/>
      <c r="C21" s="340"/>
      <c r="D21" s="340"/>
      <c r="E21" s="340"/>
      <c r="F21" s="340"/>
      <c r="G21" s="340"/>
      <c r="H21" s="340"/>
      <c r="I21" s="339"/>
      <c r="J21" s="339"/>
      <c r="K21" s="339"/>
      <c r="L21" s="7"/>
      <c r="M21" s="332"/>
      <c r="N21" s="332"/>
      <c r="O21" s="332"/>
    </row>
    <row r="22" spans="1:18" ht="48.75" customHeight="1" thickBot="1" x14ac:dyDescent="0.45">
      <c r="A22" s="476" t="s">
        <v>218</v>
      </c>
      <c r="B22" s="476"/>
      <c r="C22" s="476"/>
      <c r="D22" s="476"/>
      <c r="E22" s="476"/>
      <c r="F22" s="476"/>
      <c r="G22" s="476"/>
      <c r="H22" s="476"/>
      <c r="I22" s="476"/>
      <c r="J22" s="476"/>
      <c r="K22" s="476"/>
      <c r="L22" s="7"/>
      <c r="M22" s="7"/>
      <c r="N22" s="7"/>
      <c r="O22" s="7"/>
    </row>
    <row r="23" spans="1:18" ht="13.9" customHeight="1" thickBot="1" x14ac:dyDescent="0.45">
      <c r="A23" s="460" t="s">
        <v>192</v>
      </c>
      <c r="B23" s="460"/>
      <c r="C23" s="461">
        <f>+R12</f>
        <v>0</v>
      </c>
      <c r="D23" s="461"/>
      <c r="E23" s="461"/>
      <c r="F23" s="461"/>
      <c r="G23" s="341" t="s">
        <v>193</v>
      </c>
      <c r="H23" s="405">
        <f>+R14</f>
        <v>0</v>
      </c>
      <c r="I23" s="342" t="s">
        <v>194</v>
      </c>
      <c r="J23" s="481" t="str">
        <f>IF(+R13="","",+R13)</f>
        <v/>
      </c>
      <c r="K23" s="461"/>
      <c r="L23" s="7"/>
      <c r="M23" s="466" t="s">
        <v>195</v>
      </c>
      <c r="N23" s="467"/>
      <c r="O23" s="468"/>
    </row>
    <row r="24" spans="1:18" ht="24.75" customHeight="1" thickBot="1" x14ac:dyDescent="0.45">
      <c r="A24" s="475" t="s">
        <v>223</v>
      </c>
      <c r="B24" s="460"/>
      <c r="C24" s="404" t="str">
        <f>IF(+R19="","",+R19)</f>
        <v/>
      </c>
      <c r="D24" s="415" t="s">
        <v>241</v>
      </c>
      <c r="E24" s="341">
        <f>+I12</f>
        <v>0</v>
      </c>
      <c r="F24" s="475" t="s">
        <v>240</v>
      </c>
      <c r="G24" s="475"/>
      <c r="H24" s="475"/>
      <c r="I24" s="475"/>
      <c r="J24" s="475"/>
      <c r="K24" s="475"/>
      <c r="L24" s="7"/>
      <c r="M24" s="469"/>
      <c r="N24" s="470"/>
      <c r="O24" s="471"/>
    </row>
    <row r="25" spans="1:18" ht="13.9" x14ac:dyDescent="0.4">
      <c r="A25" s="343" t="s">
        <v>196</v>
      </c>
      <c r="B25" s="343"/>
      <c r="C25" s="343"/>
      <c r="D25" s="343"/>
      <c r="E25" s="343"/>
      <c r="F25" s="343"/>
      <c r="G25" s="343"/>
      <c r="H25" s="343"/>
      <c r="I25" s="333"/>
      <c r="J25" s="333"/>
      <c r="K25" s="333"/>
      <c r="L25" s="7"/>
      <c r="M25" s="469"/>
      <c r="N25" s="470"/>
      <c r="O25" s="471"/>
    </row>
    <row r="26" spans="1:18" ht="22.5" customHeight="1" x14ac:dyDescent="0.4">
      <c r="A26" s="343" t="s">
        <v>226</v>
      </c>
      <c r="B26" s="343"/>
      <c r="C26" s="343"/>
      <c r="D26" s="343"/>
      <c r="E26" s="343"/>
      <c r="F26" s="343"/>
      <c r="G26" s="343"/>
      <c r="H26" s="343"/>
      <c r="I26" s="333"/>
      <c r="J26" s="333"/>
      <c r="K26" s="333"/>
      <c r="L26" s="7"/>
      <c r="M26" s="469"/>
      <c r="N26" s="470"/>
      <c r="O26" s="471"/>
    </row>
    <row r="27" spans="1:18" ht="13.9" x14ac:dyDescent="0.4">
      <c r="A27" s="343" t="s">
        <v>197</v>
      </c>
      <c r="B27" s="343"/>
      <c r="C27" s="343"/>
      <c r="D27" s="343"/>
      <c r="E27" s="343"/>
      <c r="F27" s="343"/>
      <c r="G27" s="343"/>
      <c r="H27" s="343"/>
      <c r="I27" s="333"/>
      <c r="J27" s="333"/>
      <c r="K27" s="333"/>
      <c r="L27" s="7"/>
      <c r="M27" s="469"/>
      <c r="N27" s="470"/>
      <c r="O27" s="471"/>
    </row>
    <row r="28" spans="1:18" ht="46.9" customHeight="1" x14ac:dyDescent="0.4">
      <c r="A28" s="476" t="s">
        <v>227</v>
      </c>
      <c r="B28" s="476"/>
      <c r="C28" s="476"/>
      <c r="D28" s="476"/>
      <c r="E28" s="476"/>
      <c r="F28" s="476"/>
      <c r="G28" s="476"/>
      <c r="H28" s="476"/>
      <c r="I28" s="476"/>
      <c r="J28" s="476"/>
      <c r="K28" s="476"/>
      <c r="L28" s="7"/>
      <c r="M28" s="469"/>
      <c r="N28" s="470"/>
      <c r="O28" s="471"/>
    </row>
    <row r="29" spans="1:18" ht="25.5" customHeight="1" x14ac:dyDescent="0.4">
      <c r="A29" s="482" t="str">
        <f>IF(+R17&gt;0,"VISTO il ns. precedente decreto prot.","")</f>
        <v/>
      </c>
      <c r="B29" s="482"/>
      <c r="C29" s="482"/>
      <c r="D29" s="344" t="str">
        <f>IF(+R17&gt;0,R17,"")</f>
        <v/>
      </c>
      <c r="E29" s="389" t="str">
        <f>IF(R17&gt;0,"del","")</f>
        <v/>
      </c>
      <c r="F29" s="483" t="str">
        <f>IF(R18="","",+R18)</f>
        <v/>
      </c>
      <c r="G29" s="483"/>
      <c r="H29" s="484" t="str">
        <f>IF(R17&gt;0,"che con il presente si annulla e sostituisce;","")</f>
        <v/>
      </c>
      <c r="I29" s="484"/>
      <c r="J29" s="484"/>
      <c r="K29" s="484"/>
      <c r="L29" s="7"/>
      <c r="M29" s="469"/>
      <c r="N29" s="470"/>
      <c r="O29" s="471"/>
    </row>
    <row r="30" spans="1:18" ht="35.25" customHeight="1" thickBot="1" x14ac:dyDescent="0.45">
      <c r="A30" s="476" t="s">
        <v>220</v>
      </c>
      <c r="B30" s="476"/>
      <c r="C30" s="476"/>
      <c r="D30" s="476"/>
      <c r="E30" s="476"/>
      <c r="F30" s="476"/>
      <c r="G30" s="476"/>
      <c r="H30" s="476"/>
      <c r="I30" s="476"/>
      <c r="J30" s="476"/>
      <c r="K30" s="476"/>
      <c r="L30" s="7"/>
      <c r="M30" s="472"/>
      <c r="N30" s="473"/>
      <c r="O30" s="474"/>
    </row>
    <row r="31" spans="1:18" ht="20.25" x14ac:dyDescent="0.4">
      <c r="A31" s="333"/>
      <c r="B31" s="345"/>
      <c r="C31" s="345"/>
      <c r="D31" s="345"/>
      <c r="E31" s="345"/>
      <c r="F31" s="345"/>
      <c r="G31" s="345"/>
      <c r="H31" s="345"/>
      <c r="I31" s="333"/>
      <c r="J31" s="333"/>
      <c r="K31" s="333"/>
      <c r="L31" s="7"/>
      <c r="M31" s="346"/>
      <c r="N31" s="346"/>
      <c r="O31" s="346"/>
    </row>
    <row r="32" spans="1:18" ht="20.25" x14ac:dyDescent="0.4">
      <c r="A32" s="462" t="s">
        <v>198</v>
      </c>
      <c r="B32" s="462"/>
      <c r="C32" s="462"/>
      <c r="D32" s="462"/>
      <c r="E32" s="462"/>
      <c r="F32" s="462"/>
      <c r="G32" s="462"/>
      <c r="H32" s="462"/>
      <c r="I32" s="462"/>
      <c r="J32" s="462"/>
      <c r="K32" s="462"/>
      <c r="L32" s="7"/>
      <c r="M32" s="346"/>
      <c r="N32" s="346"/>
      <c r="O32" s="346"/>
    </row>
    <row r="33" spans="1:15" ht="20.25" x14ac:dyDescent="0.4">
      <c r="A33" s="333"/>
      <c r="B33" s="347"/>
      <c r="C33" s="347"/>
      <c r="D33" s="347"/>
      <c r="E33" s="347"/>
      <c r="F33" s="347"/>
      <c r="G33" s="347"/>
      <c r="H33" s="347"/>
      <c r="I33" s="333"/>
      <c r="J33" s="333"/>
      <c r="K33" s="333"/>
      <c r="L33" s="7"/>
      <c r="M33" s="346"/>
      <c r="N33" s="346"/>
      <c r="O33" s="346"/>
    </row>
    <row r="34" spans="1:15" ht="34.5" customHeight="1" thickBot="1" x14ac:dyDescent="0.45">
      <c r="A34" s="463" t="s">
        <v>221</v>
      </c>
      <c r="B34" s="463"/>
      <c r="C34" s="463"/>
      <c r="D34" s="463"/>
      <c r="E34" s="463"/>
      <c r="F34" s="463"/>
      <c r="G34" s="463"/>
      <c r="H34" s="463"/>
      <c r="I34" s="463"/>
      <c r="J34" s="463"/>
      <c r="K34" s="463"/>
      <c r="L34" s="7"/>
      <c r="M34" s="7"/>
      <c r="N34" s="7"/>
      <c r="O34" s="7"/>
    </row>
    <row r="35" spans="1:15" ht="30.4" thickTop="1" x14ac:dyDescent="0.4">
      <c r="A35" s="348" t="s">
        <v>21</v>
      </c>
      <c r="B35" s="349" t="s">
        <v>209</v>
      </c>
      <c r="C35" s="464" t="s">
        <v>199</v>
      </c>
      <c r="D35" s="465"/>
      <c r="E35" s="465"/>
      <c r="F35" s="401" t="s">
        <v>206</v>
      </c>
      <c r="G35" s="355" t="s">
        <v>219</v>
      </c>
      <c r="H35" s="350" t="s">
        <v>200</v>
      </c>
      <c r="I35" s="350" t="s">
        <v>201</v>
      </c>
      <c r="J35" s="351" t="s">
        <v>202</v>
      </c>
      <c r="K35" s="351" t="s">
        <v>203</v>
      </c>
      <c r="L35" s="352"/>
      <c r="M35" s="7"/>
      <c r="N35" s="7"/>
      <c r="O35" s="7"/>
    </row>
    <row r="36" spans="1:15" ht="19.899999999999999" x14ac:dyDescent="0.4">
      <c r="A36" s="385" t="str">
        <f>IF(+'SCHEDE '!P1="SI","AREA A","")</f>
        <v/>
      </c>
      <c r="B36" s="385" t="str">
        <f>IF(+'SCHEDE '!P1="SI","TERZA","")</f>
        <v/>
      </c>
      <c r="C36" s="458" t="str">
        <f>IF(+'SCHEDE '!P1="SI","COLLABORATORE SCOLASTICO","")</f>
        <v/>
      </c>
      <c r="D36" s="459" t="str">
        <f>IF(+'SCHEDE '!R1="SI","TERZA","")</f>
        <v/>
      </c>
      <c r="E36" s="459" t="str">
        <f>IF(+'SCHEDE '!S1="SI","TERZA","")</f>
        <v/>
      </c>
      <c r="F36" s="402" t="str">
        <f>IF('SCHEDE '!P1="si",+"CS","")</f>
        <v/>
      </c>
      <c r="G36" s="379" t="str">
        <f>IF('SCHEDE '!P1="si",+'SCHEDE '!M3,"")</f>
        <v/>
      </c>
      <c r="H36" s="380" t="str">
        <f>IF('SCHEDE '!P1="SI",+'SCHEDE '!M12,"")</f>
        <v/>
      </c>
      <c r="I36" s="380" t="str">
        <f>IF('SCHEDE '!P1="si",+'SCHEDE '!M18,"")</f>
        <v/>
      </c>
      <c r="J36" s="380" t="str">
        <f>IF('SCHEDE '!P1="si",+'SCHEDE '!M19,"")</f>
        <v/>
      </c>
      <c r="K36" s="381" t="str">
        <f>IF('SCHEDE '!P1="si",+'SCHEDE '!M20,"")</f>
        <v/>
      </c>
      <c r="L36" s="352" t="e">
        <f>+G36+H36+I36+J36</f>
        <v>#VALUE!</v>
      </c>
      <c r="M36" s="388" t="e">
        <f t="shared" ref="M36" si="0">IF((K36-L36)=0," E S A T T O"," E R R O R E  !!!")</f>
        <v>#VALUE!</v>
      </c>
      <c r="N36" s="7"/>
      <c r="O36" s="7"/>
    </row>
    <row r="37" spans="1:15" ht="19.899999999999999" x14ac:dyDescent="0.4">
      <c r="A37" s="385" t="str">
        <f>IF(+'SCHEDE '!F1="SI","AREA B","")</f>
        <v/>
      </c>
      <c r="B37" s="385" t="str">
        <f>IF(+'SCHEDE '!F1="SI","TERZA","")</f>
        <v/>
      </c>
      <c r="C37" s="458" t="str">
        <f>IF(+'SCHEDE '!F1="SI","ASSISTENTE AMMINISTRATIVO","")</f>
        <v/>
      </c>
      <c r="D37" s="459" t="str">
        <f>IF(+'SCHEDE '!R2="SI","TERZA","")</f>
        <v/>
      </c>
      <c r="E37" s="459" t="str">
        <f>IF(+'SCHEDE '!S2="SI","TERZA","")</f>
        <v/>
      </c>
      <c r="F37" s="386" t="str">
        <f>IF('SCHEDE '!F1="si",+"AA","")</f>
        <v/>
      </c>
      <c r="G37" s="379" t="str">
        <f>IF('SCHEDE '!F1="si",+'SCHEDE '!C4,"")</f>
        <v/>
      </c>
      <c r="H37" s="380" t="str">
        <f>IF('SCHEDE '!F1="SI",+'SCHEDE '!C15,"")</f>
        <v/>
      </c>
      <c r="I37" s="380" t="str">
        <f>IF('SCHEDE '!F1="si",+'SCHEDE '!C21,"")</f>
        <v/>
      </c>
      <c r="J37" s="380" t="str">
        <f>IF('SCHEDE '!F1="si",+'SCHEDE '!C22,"")</f>
        <v/>
      </c>
      <c r="K37" s="381" t="str">
        <f>IF('SCHEDE '!F1="si",+'SCHEDE '!C23,"")</f>
        <v/>
      </c>
      <c r="L37" s="352" t="e">
        <f t="shared" ref="L37:L38" si="1">+G37+H37+I37+J37</f>
        <v>#VALUE!</v>
      </c>
      <c r="M37" s="388" t="e">
        <f>IF((K37-L37)=0," E S A T T O"," E R R O R E  !!!")</f>
        <v>#VALUE!</v>
      </c>
      <c r="N37" s="353"/>
      <c r="O37" s="353"/>
    </row>
    <row r="38" spans="1:15" ht="19.899999999999999" x14ac:dyDescent="0.4">
      <c r="A38" s="385" t="str">
        <f>IF(+'SCHEDE '!Z1="SI","AREA B","")</f>
        <v/>
      </c>
      <c r="B38" s="385" t="str">
        <f>IF(+'SCHEDE '!Z1="SI","TERZA","")</f>
        <v/>
      </c>
      <c r="C38" s="458" t="str">
        <f>IF(+'SCHEDE '!Z1="SI","ASSISTENTE TECNICO","")</f>
        <v/>
      </c>
      <c r="D38" s="459" t="str">
        <f>IF(+'SCHEDE '!R3="SI","TERZA","")</f>
        <v/>
      </c>
      <c r="E38" s="459" t="str">
        <f>IF(+'SCHEDE '!S3="SI","TERZA","")</f>
        <v/>
      </c>
      <c r="F38" s="386" t="str">
        <f>IF('SCHEDE '!Z1="si",+"AT","")</f>
        <v/>
      </c>
      <c r="G38" s="379" t="str">
        <f>IF('SCHEDE '!Z1="SI",+'SCHEDE '!W3,"")</f>
        <v/>
      </c>
      <c r="H38" s="380" t="str">
        <f>IF('SCHEDE '!Z1="si",+'SCHEDE '!W13,"")</f>
        <v/>
      </c>
      <c r="I38" s="380" t="str">
        <f>IF('SCHEDE '!Z1="si",+'SCHEDE '!W19,"")</f>
        <v/>
      </c>
      <c r="J38" s="380" t="str">
        <f>IF('SCHEDE '!Z1="si",+'SCHEDE '!W20,"")</f>
        <v/>
      </c>
      <c r="K38" s="381" t="str">
        <f>IF('SCHEDE '!Z1="si",+'SCHEDE '!W21,"")</f>
        <v/>
      </c>
      <c r="L38" s="352" t="e">
        <f t="shared" si="1"/>
        <v>#VALUE!</v>
      </c>
      <c r="M38" s="388" t="e">
        <f t="shared" ref="M38" si="2">IF((K38-L38)=0," E S A T T O"," E R R O R E  !!!")</f>
        <v>#VALUE!</v>
      </c>
      <c r="N38" s="353"/>
      <c r="O38" s="353"/>
    </row>
    <row r="39" spans="1:15" ht="19.899999999999999" x14ac:dyDescent="0.4">
      <c r="A39" s="385"/>
      <c r="B39" s="385"/>
      <c r="C39" s="458"/>
      <c r="D39" s="459"/>
      <c r="E39" s="459"/>
      <c r="F39" s="387"/>
      <c r="G39" s="382"/>
      <c r="H39" s="383"/>
      <c r="I39" s="383"/>
      <c r="J39" s="383"/>
      <c r="K39" s="384"/>
      <c r="L39" s="352"/>
      <c r="M39" s="388"/>
      <c r="N39" s="7"/>
      <c r="O39" s="7"/>
    </row>
    <row r="40" spans="1:15" ht="19.899999999999999" x14ac:dyDescent="0.4">
      <c r="A40" s="385"/>
      <c r="B40" s="385"/>
      <c r="C40" s="458"/>
      <c r="D40" s="459"/>
      <c r="E40" s="459"/>
      <c r="F40" s="387"/>
      <c r="G40" s="382"/>
      <c r="H40" s="383"/>
      <c r="I40" s="383"/>
      <c r="J40" s="383"/>
      <c r="K40" s="384"/>
      <c r="L40" s="352"/>
      <c r="M40" s="388"/>
      <c r="N40" s="7"/>
      <c r="O40" s="7"/>
    </row>
    <row r="41" spans="1:15" ht="53.65" customHeight="1" x14ac:dyDescent="0.35">
      <c r="A41" s="457" t="s">
        <v>204</v>
      </c>
      <c r="B41" s="457"/>
      <c r="C41" s="457"/>
      <c r="D41" s="457"/>
      <c r="E41" s="457"/>
      <c r="F41" s="457"/>
      <c r="G41" s="457"/>
      <c r="H41" s="457"/>
      <c r="I41" s="457"/>
      <c r="J41" s="457"/>
      <c r="K41" s="457"/>
      <c r="L41" s="7"/>
      <c r="M41" s="7"/>
      <c r="N41" s="7"/>
      <c r="O41" s="7"/>
    </row>
    <row r="42" spans="1:15" x14ac:dyDescent="0.4">
      <c r="A42" s="7"/>
      <c r="B42" s="7"/>
      <c r="C42" s="7"/>
      <c r="D42" s="7"/>
      <c r="E42" s="7"/>
      <c r="F42" s="7"/>
      <c r="G42" s="7"/>
      <c r="H42" s="7"/>
      <c r="I42" s="7"/>
      <c r="J42" s="7"/>
      <c r="K42" s="7"/>
      <c r="L42" s="7"/>
      <c r="M42" s="7"/>
      <c r="N42" s="7"/>
      <c r="O42" s="7"/>
    </row>
    <row r="43" spans="1:15" x14ac:dyDescent="0.4">
      <c r="A43" s="7"/>
      <c r="B43" s="7"/>
      <c r="C43" s="7"/>
      <c r="D43" s="7"/>
      <c r="E43" s="7"/>
      <c r="F43" s="7"/>
      <c r="G43" s="7"/>
      <c r="H43" s="339"/>
      <c r="I43" s="339"/>
      <c r="J43" s="416" t="s">
        <v>244</v>
      </c>
      <c r="K43" s="339"/>
      <c r="L43" s="7"/>
      <c r="M43" s="7"/>
      <c r="N43" s="7"/>
      <c r="O43" s="7"/>
    </row>
    <row r="44" spans="1:15" x14ac:dyDescent="0.4">
      <c r="A44" s="7"/>
      <c r="B44" s="7"/>
      <c r="C44" s="7"/>
      <c r="D44" s="354"/>
      <c r="E44" s="354"/>
      <c r="F44" s="354"/>
      <c r="G44" s="354"/>
      <c r="H44" s="339"/>
      <c r="I44" s="339"/>
      <c r="J44" s="416" t="s">
        <v>245</v>
      </c>
      <c r="K44" s="339"/>
      <c r="L44" s="7"/>
      <c r="M44" s="7"/>
      <c r="N44" s="7"/>
      <c r="O44" s="7"/>
    </row>
    <row r="45" spans="1:15" x14ac:dyDescent="0.4">
      <c r="A45" s="7"/>
      <c r="B45" s="7"/>
      <c r="C45" s="7"/>
      <c r="D45" s="354"/>
      <c r="E45" s="354"/>
      <c r="F45" s="354"/>
      <c r="G45" s="354"/>
      <c r="H45" s="7" t="s">
        <v>205</v>
      </c>
      <c r="I45" s="7"/>
      <c r="J45" s="7"/>
      <c r="K45" s="7"/>
      <c r="L45" s="7"/>
      <c r="M45" s="7"/>
      <c r="N45" s="7"/>
      <c r="O45" s="7"/>
    </row>
  </sheetData>
  <sheetProtection algorithmName="SHA-512" hashValue="qws78nHdXfAYN5ymJkfgbIjYmN1TxOvcsufH9lAytcd2xAl/1URt16Ts4bQoh+CAI0XQrBNgkeVNOd4MI/6ZBA==" saltValue="AT49iH0z2XSbMlzkDhrHEg==" spinCount="100000" sheet="1" objects="1" scenarios="1"/>
  <mergeCells count="41">
    <mergeCell ref="B13:K13"/>
    <mergeCell ref="M11:O19"/>
    <mergeCell ref="A1:K10"/>
    <mergeCell ref="J15:K15"/>
    <mergeCell ref="H15:I15"/>
    <mergeCell ref="I14:K14"/>
    <mergeCell ref="F16:G16"/>
    <mergeCell ref="H16:K16"/>
    <mergeCell ref="H17:K17"/>
    <mergeCell ref="M3:O5"/>
    <mergeCell ref="M7:M8"/>
    <mergeCell ref="N7:O8"/>
    <mergeCell ref="B11:K11"/>
    <mergeCell ref="I12:K12"/>
    <mergeCell ref="J23:K23"/>
    <mergeCell ref="A28:K28"/>
    <mergeCell ref="A29:C29"/>
    <mergeCell ref="F29:G29"/>
    <mergeCell ref="H29:K29"/>
    <mergeCell ref="F24:K24"/>
    <mergeCell ref="A19:C19"/>
    <mergeCell ref="D19:F19"/>
    <mergeCell ref="I19:K19"/>
    <mergeCell ref="A20:K20"/>
    <mergeCell ref="A22:K22"/>
    <mergeCell ref="Q11:R11"/>
    <mergeCell ref="Q3:R8"/>
    <mergeCell ref="A41:K41"/>
    <mergeCell ref="C39:E39"/>
    <mergeCell ref="C40:E40"/>
    <mergeCell ref="A23:B23"/>
    <mergeCell ref="C23:F23"/>
    <mergeCell ref="A32:K32"/>
    <mergeCell ref="A34:K34"/>
    <mergeCell ref="C35:E35"/>
    <mergeCell ref="C36:E36"/>
    <mergeCell ref="C37:E37"/>
    <mergeCell ref="C38:E38"/>
    <mergeCell ref="M23:O30"/>
    <mergeCell ref="A24:B24"/>
    <mergeCell ref="A30:K30"/>
  </mergeCells>
  <pageMargins left="0.7" right="0.7" top="0.75" bottom="0.75" header="0.3" footer="0.3"/>
  <pageSetup paperSize="9" scale="67"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glio2">
    <pageSetUpPr fitToPage="1"/>
  </sheetPr>
  <dimension ref="A1:AN221"/>
  <sheetViews>
    <sheetView showGridLines="0" zoomScale="69" zoomScaleNormal="60" workbookViewId="0">
      <selection activeCell="F1" sqref="F1"/>
    </sheetView>
  </sheetViews>
  <sheetFormatPr defaultRowHeight="13.15" x14ac:dyDescent="0.4"/>
  <cols>
    <col min="2" max="2" width="65.5" customWidth="1"/>
    <col min="3" max="3" width="18.35546875" customWidth="1"/>
    <col min="4" max="4" width="0.140625" hidden="1" customWidth="1"/>
    <col min="5" max="5" width="13.140625" customWidth="1"/>
    <col min="6" max="6" width="18" customWidth="1"/>
    <col min="7" max="7" width="25.5" customWidth="1"/>
    <col min="8" max="8" width="19.640625" customWidth="1"/>
    <col min="9" max="9" width="16.35546875" customWidth="1"/>
    <col min="12" max="12" width="65.5" customWidth="1"/>
    <col min="13" max="13" width="14.140625" customWidth="1"/>
    <col min="14" max="14" width="0.140625" customWidth="1"/>
    <col min="15" max="15" width="11.140625" customWidth="1"/>
    <col min="16" max="16" width="17.640625" customWidth="1"/>
    <col min="17" max="17" width="22.35546875" customWidth="1"/>
    <col min="18" max="18" width="21.85546875" customWidth="1"/>
    <col min="19" max="19" width="17.85546875" customWidth="1"/>
    <col min="22" max="22" width="65.640625" customWidth="1"/>
    <col min="23" max="23" width="14.5" customWidth="1"/>
    <col min="24" max="24" width="0" hidden="1" customWidth="1"/>
    <col min="25" max="25" width="11.140625" customWidth="1"/>
    <col min="26" max="26" width="16.140625" customWidth="1"/>
    <col min="27" max="27" width="18.5" customWidth="1"/>
    <col min="28" max="28" width="23" customWidth="1"/>
    <col min="29" max="29" width="15.640625" customWidth="1"/>
    <col min="34" max="34" width="59.140625" customWidth="1"/>
    <col min="35" max="35" width="11.640625" customWidth="1"/>
    <col min="36" max="36" width="14.140625" customWidth="1"/>
    <col min="39" max="39" width="16.35546875" customWidth="1"/>
    <col min="40" max="40" width="16.5" customWidth="1"/>
    <col min="468" max="468" width="9.140625" customWidth="1"/>
    <col min="469" max="469" width="4" customWidth="1"/>
    <col min="470" max="470" width="3.140625" customWidth="1"/>
    <col min="471" max="471" width="9.640625" customWidth="1"/>
    <col min="472" max="472" width="30.640625" customWidth="1"/>
    <col min="473" max="473" width="16.140625" customWidth="1"/>
    <col min="474" max="474" width="16" customWidth="1"/>
    <col min="475" max="475" width="8.640625" customWidth="1"/>
    <col min="476" max="476" width="4.640625" customWidth="1"/>
    <col min="477" max="477" width="13.140625" customWidth="1"/>
    <col min="478" max="478" width="10.640625" customWidth="1"/>
    <col min="480" max="487" width="0" hidden="1" customWidth="1"/>
    <col min="488" max="488" width="0.5" customWidth="1"/>
    <col min="489" max="489" width="1" customWidth="1"/>
    <col min="490" max="490" width="6.640625" customWidth="1"/>
    <col min="491" max="491" width="3.140625" customWidth="1"/>
    <col min="492" max="492" width="11.640625" customWidth="1"/>
    <col min="493" max="493" width="35.85546875" customWidth="1"/>
    <col min="494" max="494" width="16.140625" customWidth="1"/>
    <col min="495" max="495" width="16" customWidth="1"/>
    <col min="497" max="497" width="3.140625" customWidth="1"/>
    <col min="498" max="498" width="12.85546875" customWidth="1"/>
    <col min="499" max="499" width="10.640625" customWidth="1"/>
    <col min="501" max="509" width="0" hidden="1" customWidth="1"/>
    <col min="510" max="510" width="4" customWidth="1"/>
    <col min="511" max="511" width="5.5" customWidth="1"/>
    <col min="512" max="512" width="3.140625" customWidth="1"/>
    <col min="513" max="513" width="11.640625" customWidth="1"/>
    <col min="514" max="514" width="23.35546875" customWidth="1"/>
    <col min="515" max="515" width="16.140625" customWidth="1"/>
    <col min="516" max="516" width="16" customWidth="1"/>
    <col min="518" max="518" width="5.140625" customWidth="1"/>
    <col min="519" max="519" width="10" customWidth="1"/>
    <col min="520" max="520" width="10.640625" customWidth="1"/>
    <col min="522" max="530" width="0" hidden="1" customWidth="1"/>
    <col min="531" max="531" width="4" customWidth="1"/>
    <col min="532" max="532" width="5.35546875" customWidth="1"/>
    <col min="533" max="533" width="3.140625" customWidth="1"/>
    <col min="534" max="534" width="11.640625" customWidth="1"/>
    <col min="535" max="535" width="29.85546875" customWidth="1"/>
    <col min="536" max="536" width="16.140625" customWidth="1"/>
    <col min="537" max="537" width="16" customWidth="1"/>
    <col min="539" max="539" width="4.640625" customWidth="1"/>
    <col min="540" max="540" width="10" customWidth="1"/>
    <col min="541" max="541" width="10.640625" customWidth="1"/>
    <col min="543" max="551" width="0" hidden="1" customWidth="1"/>
    <col min="552" max="552" width="4" customWidth="1"/>
    <col min="553" max="553" width="7.35546875" customWidth="1"/>
    <col min="554" max="554" width="3.140625" customWidth="1"/>
    <col min="555" max="555" width="11.640625" customWidth="1"/>
    <col min="556" max="556" width="24.85546875" customWidth="1"/>
    <col min="557" max="557" width="16.140625" customWidth="1"/>
    <col min="558" max="558" width="16" customWidth="1"/>
    <col min="560" max="560" width="3.140625" customWidth="1"/>
    <col min="561" max="561" width="10" customWidth="1"/>
    <col min="562" max="562" width="10.640625" customWidth="1"/>
    <col min="564" max="572" width="0" hidden="1" customWidth="1"/>
    <col min="573" max="573" width="4" customWidth="1"/>
  </cols>
  <sheetData>
    <row r="1" spans="1:29" ht="36.4" customHeight="1" thickTop="1" thickBot="1" x14ac:dyDescent="0.45">
      <c r="A1" s="243" t="s">
        <v>37</v>
      </c>
      <c r="B1" s="564" t="s">
        <v>38</v>
      </c>
      <c r="C1" s="564"/>
      <c r="D1" s="564"/>
      <c r="E1" s="564"/>
      <c r="F1" s="255"/>
      <c r="G1" s="307" t="s">
        <v>152</v>
      </c>
      <c r="H1" s="568" t="str">
        <f>IF(AND(F1&lt;&gt;"si",F1&lt;&gt;"NO",F1&lt;&gt;""),"Devi inserire SI o NO !!"," ")</f>
        <v xml:space="preserve"> </v>
      </c>
      <c r="I1" s="240"/>
      <c r="J1" s="241"/>
      <c r="K1" s="242" t="s">
        <v>30</v>
      </c>
      <c r="L1" s="565" t="s">
        <v>13</v>
      </c>
      <c r="M1" s="566"/>
      <c r="N1" s="566"/>
      <c r="O1" s="567"/>
      <c r="P1" s="256"/>
      <c r="Q1" s="307" t="s">
        <v>158</v>
      </c>
      <c r="R1" s="569" t="str">
        <f>IF(AND(P1&lt;&gt;"si",P1&lt;&gt;"NO",P1&lt;&gt;""),"Devi inserire SI o NO !!"," ")</f>
        <v xml:space="preserve"> </v>
      </c>
      <c r="S1" s="570"/>
      <c r="U1" s="369" t="s">
        <v>210</v>
      </c>
      <c r="V1" s="539" t="s">
        <v>207</v>
      </c>
      <c r="W1" s="540"/>
      <c r="X1" s="540"/>
      <c r="Y1" s="541"/>
      <c r="Z1" s="361"/>
      <c r="AA1" s="307" t="s">
        <v>158</v>
      </c>
      <c r="AB1" s="396" t="str">
        <f>IF(AND(Z1&lt;&gt;"si",Z1&lt;&gt;"NO",Z1&lt;&gt;""),"Devi inserire SI o NO !!"," ")</f>
        <v xml:space="preserve"> </v>
      </c>
      <c r="AC1" s="396"/>
    </row>
    <row r="2" spans="1:29" ht="46.5" customHeight="1" thickBot="1" x14ac:dyDescent="0.45">
      <c r="A2" s="262" t="s">
        <v>77</v>
      </c>
      <c r="B2" s="587" t="str">
        <f>IF(F1="SI",+DECRETO!R12,"")</f>
        <v/>
      </c>
      <c r="C2" s="588"/>
      <c r="D2" s="588"/>
      <c r="E2" s="589"/>
      <c r="F2" s="585" t="s">
        <v>78</v>
      </c>
      <c r="G2" s="586"/>
      <c r="H2" s="568"/>
      <c r="I2" s="47"/>
      <c r="K2" s="363" t="s">
        <v>77</v>
      </c>
      <c r="L2" s="582" t="str">
        <f>IF(P1="si",+DECRETO!R12,"")</f>
        <v/>
      </c>
      <c r="M2" s="583"/>
      <c r="N2" s="583"/>
      <c r="O2" s="584"/>
      <c r="P2" s="275" t="s">
        <v>12</v>
      </c>
      <c r="Q2" s="277" t="s">
        <v>81</v>
      </c>
      <c r="R2" s="571" t="str">
        <f>IF(P3=0," ",IF(AND(P1=0,P3&gt;0),"manca si/no",""))</f>
        <v xml:space="preserve"> </v>
      </c>
      <c r="S2" s="48"/>
      <c r="U2" s="362" t="s">
        <v>77</v>
      </c>
      <c r="V2" s="582" t="str">
        <f>IF(Z1="si",+DECRETO!R12,"")</f>
        <v/>
      </c>
      <c r="W2" s="583"/>
      <c r="X2" s="583"/>
      <c r="Y2" s="584"/>
      <c r="Z2" s="45" t="s">
        <v>12</v>
      </c>
      <c r="AA2" s="216" t="s">
        <v>82</v>
      </c>
      <c r="AB2" s="571" t="str">
        <f>IF(Z3=0," ",IF(AND(Z1=0,Z3&gt;0),"manca si/no",""))</f>
        <v xml:space="preserve"> </v>
      </c>
      <c r="AC2" s="48"/>
    </row>
    <row r="3" spans="1:29" ht="49.5" customHeight="1" thickTop="1" thickBot="1" x14ac:dyDescent="0.45">
      <c r="A3" s="233" t="s">
        <v>137</v>
      </c>
      <c r="B3" s="590" t="s">
        <v>72</v>
      </c>
      <c r="C3" s="591"/>
      <c r="D3" s="592"/>
      <c r="E3" s="88"/>
      <c r="F3" s="270" t="s">
        <v>12</v>
      </c>
      <c r="G3" s="276" t="s">
        <v>80</v>
      </c>
      <c r="H3" s="571" t="str">
        <f>IF(F4=0," ",IF(AND(F1=0,F3&gt;0),"manca si/no",""))</f>
        <v xml:space="preserve"> </v>
      </c>
      <c r="I3" s="47"/>
      <c r="K3" s="217" t="s">
        <v>0</v>
      </c>
      <c r="L3" s="358" t="s">
        <v>76</v>
      </c>
      <c r="M3" s="359">
        <f>IF(P1="SI",IF(AND(P3&gt;0,Q3=0),"manca su quanto",IF(P3=0,0,IF(P3*10/Q3&lt;6,"VOTO ERRATO ! ", IF(IF(Q3&gt;0,   ROUND(  P3*10/Q3,2),     P3*Q3/10)&gt;10,   "VOTO ERRATO", IF(Q3&gt;0,     P3*10/Q3,   IF(   P3&gt;0,   P3*10/Q3,    0)))))),0)</f>
        <v>0</v>
      </c>
      <c r="N3" s="356"/>
      <c r="O3" s="357"/>
      <c r="P3" s="258"/>
      <c r="Q3" s="218"/>
      <c r="R3" s="571"/>
      <c r="S3" s="48"/>
      <c r="U3" s="233" t="s">
        <v>0</v>
      </c>
      <c r="V3" s="366" t="s">
        <v>73</v>
      </c>
      <c r="W3" s="403">
        <f>IF(Z1="SI",IF(AND(Z3&gt;0,AA3=0),"manca su quanto",IF(Z3=0,0,IF(Z3*10/AA3&lt;6,"VOTO ERRATO ! ", IF(IF(AA3&gt;0,  ROUND(   Z3*10/AA3,2),     Z3*AA3/10)&gt;10,   "VOTO ERRATO", IF(AA3&gt;0,     Z3*10/AA3,   IF(   Z3&gt;0,   Z3*10/AA3,    0)))))),0)</f>
        <v>0</v>
      </c>
      <c r="X3" s="368"/>
      <c r="Y3" s="367"/>
      <c r="Z3" s="44"/>
      <c r="AA3" s="234"/>
      <c r="AB3" s="571"/>
      <c r="AC3" s="48"/>
    </row>
    <row r="4" spans="1:29" ht="34.9" customHeight="1" thickTop="1" thickBot="1" x14ac:dyDescent="0.45">
      <c r="A4" s="244" t="s">
        <v>0</v>
      </c>
      <c r="B4" s="46" t="s">
        <v>73</v>
      </c>
      <c r="C4" s="400">
        <f>IF(F1="SI",IF(AND(F4&gt;0,G4=0),"manca su quanto !",IF(F4=0,0,IF(F4*10/G4&lt;6,"VOTO ERRATO ! ",IF(IF(G4&gt;0,          ROUND(F4*10/G4,2),    F4*G4/10)&gt;10,"VOTO ERRATO",IF(G4&gt;0,F4*10/G4,IF(F4&gt;0,F4*10/G4,0)))))),0)</f>
        <v>0</v>
      </c>
      <c r="D4" s="360"/>
      <c r="E4" s="360"/>
      <c r="F4" s="258"/>
      <c r="G4" s="257"/>
      <c r="H4" s="571"/>
      <c r="K4" s="259" t="s">
        <v>14</v>
      </c>
      <c r="L4" s="260" t="s">
        <v>20</v>
      </c>
      <c r="M4" s="78">
        <f>IF(P4=0,0,IF(P1="si",IF(P4=1,1,"UN SOLO TITOLO!")))</f>
        <v>0</v>
      </c>
      <c r="N4" s="261"/>
      <c r="O4" s="313" t="s">
        <v>1</v>
      </c>
      <c r="P4" s="72"/>
      <c r="Q4" s="219" t="str">
        <f>IF(AND(P1=0,P4&gt;0),"manca si/no","")</f>
        <v/>
      </c>
      <c r="R4" s="48"/>
      <c r="S4" s="524"/>
      <c r="U4" s="235" t="s">
        <v>14</v>
      </c>
      <c r="V4" s="63" t="s">
        <v>42</v>
      </c>
      <c r="W4" s="87">
        <f>IF(Z1="si",IF(Z4=0,0,IF(Z4=1,2,"UN SOLO TITOLO !")),0)</f>
        <v>0</v>
      </c>
      <c r="X4" s="65"/>
      <c r="Y4" s="308" t="s">
        <v>1</v>
      </c>
      <c r="Z4" s="265"/>
      <c r="AA4" s="236" t="str">
        <f>IF(AND(Z1=0,Z4&gt;0),"manca si/no","")</f>
        <v/>
      </c>
      <c r="AB4" s="252"/>
      <c r="AC4" s="524"/>
    </row>
    <row r="5" spans="1:29" ht="35.25" customHeight="1" thickTop="1" thickBot="1" x14ac:dyDescent="0.45">
      <c r="A5" s="264" t="s">
        <v>14</v>
      </c>
      <c r="B5" s="61" t="s">
        <v>138</v>
      </c>
      <c r="C5" s="197">
        <f>IF(F1="si",IF(F5=0,0,IF(F5=1,2,"UN SOLO TITOLO!")),0)</f>
        <v>0</v>
      </c>
      <c r="D5" s="65"/>
      <c r="E5" s="308" t="s">
        <v>139</v>
      </c>
      <c r="F5" s="68"/>
      <c r="G5" s="214" t="str">
        <f>IF(AND(F1=0,F5&gt;0),"manca si/no","")</f>
        <v/>
      </c>
      <c r="H5" s="64"/>
      <c r="K5" s="593" t="s">
        <v>15</v>
      </c>
      <c r="L5" s="595" t="s">
        <v>74</v>
      </c>
      <c r="M5" s="572">
        <f>IF(P5=0,0,IF(P1=0,0,IF(P1="SI",IF(P5="CORE",0.25,IF(P5="advanced",0.28,IF(P5="specialised",0.3,"ERRORE !!"))))))</f>
        <v>0</v>
      </c>
      <c r="N5" s="65"/>
      <c r="O5" s="574" t="s">
        <v>21</v>
      </c>
      <c r="P5" s="576"/>
      <c r="Q5" s="578" t="str">
        <f>IF(AND(P1=0,P5&gt;0),"manca si/no","")</f>
        <v/>
      </c>
      <c r="R5" s="43"/>
      <c r="S5" s="524"/>
      <c r="U5" s="602" t="s">
        <v>39</v>
      </c>
      <c r="V5" s="600" t="s">
        <v>44</v>
      </c>
      <c r="W5" s="604">
        <f>IF(Z1="si",IF(Z5=0,0,IF(Z5=1,2,"UN SOLO TITOLO !")),0)</f>
        <v>0</v>
      </c>
      <c r="X5" s="65"/>
      <c r="Y5" s="579" t="s">
        <v>1</v>
      </c>
      <c r="Z5" s="580"/>
      <c r="AA5" s="599" t="str">
        <f>IF(AND(Z1=0,Z5&gt;0),"manca si/no","")</f>
        <v/>
      </c>
      <c r="AB5" s="253"/>
      <c r="AC5" s="524"/>
    </row>
    <row r="6" spans="1:29" ht="38.25" customHeight="1" thickTop="1" thickBot="1" x14ac:dyDescent="0.45">
      <c r="A6" s="245" t="s">
        <v>39</v>
      </c>
      <c r="B6" s="266" t="s">
        <v>140</v>
      </c>
      <c r="C6" s="197">
        <f>IF(F1="si",IF(F6=0,0,IF(F6=1,1.5,"UN SOLO TITOLO!")),0)</f>
        <v>0</v>
      </c>
      <c r="D6" s="65"/>
      <c r="E6" s="308" t="s">
        <v>1</v>
      </c>
      <c r="F6" s="68"/>
      <c r="G6" s="214" t="str">
        <f>IF(AND(F1=0,F6&gt;0),"manca si/no","")</f>
        <v/>
      </c>
      <c r="H6" s="64"/>
      <c r="K6" s="594"/>
      <c r="L6" s="596"/>
      <c r="M6" s="573"/>
      <c r="N6" s="73"/>
      <c r="O6" s="575"/>
      <c r="P6" s="577"/>
      <c r="Q6" s="578"/>
      <c r="R6" s="317" t="str">
        <f>IF(AND(P5&lt;&gt;0,OR(P7&lt;&gt;0,P8&lt;&gt;0,P9&lt;&gt;0,P10&lt;&gt;0,P11&lt;&gt;0)),"più Tipi !!","")</f>
        <v/>
      </c>
      <c r="S6" s="524"/>
      <c r="U6" s="603"/>
      <c r="V6" s="601"/>
      <c r="W6" s="605"/>
      <c r="X6" s="65"/>
      <c r="Y6" s="575"/>
      <c r="Z6" s="581"/>
      <c r="AA6" s="599"/>
      <c r="AB6" s="254"/>
      <c r="AC6" s="524"/>
    </row>
    <row r="7" spans="1:29" ht="37.9" customHeight="1" thickTop="1" thickBot="1" x14ac:dyDescent="0.45">
      <c r="A7" s="245" t="s">
        <v>40</v>
      </c>
      <c r="B7" s="61" t="s">
        <v>43</v>
      </c>
      <c r="C7" s="197">
        <f>IF(F1="si",IF(F7=0,0,IF(F7=1,1,"UN SOLO TITOLO !")),0)</f>
        <v>0</v>
      </c>
      <c r="D7" s="65"/>
      <c r="E7" s="308" t="s">
        <v>1</v>
      </c>
      <c r="F7" s="68"/>
      <c r="G7" s="214" t="str">
        <f>IF(AND(F1=0,F7&gt;0),"manca si/no","")</f>
        <v/>
      </c>
      <c r="H7" s="64"/>
      <c r="K7" s="55" t="s">
        <v>16</v>
      </c>
      <c r="L7" s="56" t="s">
        <v>47</v>
      </c>
      <c r="M7" s="79">
        <f>IF(P1=0,0,IF(P7=0,0,   IF(P7=AND(P7&lt;&gt;"BASE",P7&lt;&gt;"ADVANCED",P7&lt;&gt;"SPECIALISED"),0,IF(P7="BASE",0.25,IF(P7="advanced",0.28,IF(P7="specialised",0.3,"ERRORE !!"))))))</f>
        <v>0</v>
      </c>
      <c r="N7" s="65"/>
      <c r="O7" s="308" t="s">
        <v>21</v>
      </c>
      <c r="P7" s="74"/>
      <c r="Q7" s="220" t="str">
        <f>IF(AND(P1=0,P7&gt;0),"manca si/no","")</f>
        <v/>
      </c>
      <c r="R7" s="317" t="str">
        <f>IF(AND(P7&lt;&gt;0,OR(P8&lt;&gt;0,P9&lt;&gt;0,P10&lt;&gt;0,P11&lt;&gt;0,P5&lt;&gt;0)),"più Tipi !!","")</f>
        <v/>
      </c>
      <c r="S7" s="524"/>
      <c r="U7" s="55" t="s">
        <v>48</v>
      </c>
      <c r="V7" s="58" t="s">
        <v>74</v>
      </c>
      <c r="W7" s="79">
        <f>IF(Z1=0,0,IF(Z7=0,0,IF(Z1="SI",IF(Z7="CORE",0.5,IF(Z7="advanced",0.55,IF(Z7="specialised",0.6,"ERRORE !!"))))))</f>
        <v>0</v>
      </c>
      <c r="X7" s="65"/>
      <c r="Y7" s="308" t="s">
        <v>21</v>
      </c>
      <c r="Z7" s="11"/>
      <c r="AA7" s="219" t="str">
        <f>IF(AND(Z1=0,Z7&gt;0),"manca si/no","")</f>
        <v/>
      </c>
      <c r="AB7" s="318" t="str">
        <f>IF(AND(Z7&lt;&gt;0,OR(Z8&lt;&gt;0,Z9&lt;&gt;0,Z10&lt;&gt;0,Z11&lt;&gt;0,Z12&lt;&gt;0)),"più Tipi !!","")</f>
        <v/>
      </c>
      <c r="AC7" s="524"/>
    </row>
    <row r="8" spans="1:29" ht="44.25" customHeight="1" thickTop="1" thickBot="1" x14ac:dyDescent="0.45">
      <c r="A8" s="246" t="s">
        <v>41</v>
      </c>
      <c r="B8" s="62" t="s">
        <v>44</v>
      </c>
      <c r="C8" s="198">
        <f>IF(F1="si",IF(F8=0,0,IF(F8=1,1,"UN SOLO TITOLO !")),0)</f>
        <v>0</v>
      </c>
      <c r="D8" s="65"/>
      <c r="E8" s="309" t="s">
        <v>1</v>
      </c>
      <c r="F8" s="69"/>
      <c r="G8" s="214" t="str">
        <f>IF(AND(F1=0,F8&gt;0),"manca si/no","")</f>
        <v/>
      </c>
      <c r="H8" s="212"/>
      <c r="I8" s="38"/>
      <c r="K8" s="55" t="s">
        <v>17</v>
      </c>
      <c r="L8" s="57" t="s">
        <v>22</v>
      </c>
      <c r="M8" s="79">
        <f>IF(P8=0,0,IF(P1=0,0,IF(P1="SI",IF(P8="mcad",0.25,IF(P8="mcsd",0.28,IF(OR(P8="mcdba",P8="eucip",P8="ic3",P8="mous",P8="cisco",P8="pekit",P8="eipass"),0.3,"ERRORE !!"))))))</f>
        <v>0</v>
      </c>
      <c r="N8" s="65"/>
      <c r="O8" s="308" t="s">
        <v>21</v>
      </c>
      <c r="P8" s="74"/>
      <c r="Q8" s="220" t="str">
        <f>IF(AND(P1=0,P8&gt;0),"manca si/no","")</f>
        <v/>
      </c>
      <c r="R8" s="317" t="str">
        <f>IF(AND(P8&lt;&gt;0,OR(P9&lt;&gt;0,P10&lt;&gt;0,P11&lt;&gt;0,P6&lt;&gt;0,P7&lt;&gt;0)),"più Tipi !!","")</f>
        <v/>
      </c>
      <c r="S8" s="38"/>
      <c r="U8" s="55" t="s">
        <v>49</v>
      </c>
      <c r="V8" s="56" t="s">
        <v>47</v>
      </c>
      <c r="W8" s="79">
        <f>IF(Z1=0,0,IF(Z8=0,0,   IF(Z8=AND(Z8&lt;&gt;"BASE",Z8&lt;&gt;"ADVANCED",Z8&lt;&gt;"SPECIALISED"),0,IF(Z8="BASE",0.5,IF(Z8="advanced",0.55,IF(Z8="specialised",0.6,"ERRORE !!"))))))</f>
        <v>0</v>
      </c>
      <c r="X8" s="65"/>
      <c r="Y8" s="308" t="s">
        <v>21</v>
      </c>
      <c r="Z8" s="11"/>
      <c r="AA8" s="219" t="str">
        <f>IF(AND(Z1=0,Z8&gt;0),"manca si/no","")</f>
        <v/>
      </c>
      <c r="AB8" s="318" t="str">
        <f>IF(AND(Z8&lt;&gt;0,OR(Z9&lt;&gt;0,Z10&lt;&gt;0,Z11&lt;&gt;0,Z12&lt;&gt;0,Z7&lt;&gt;0)),"più Tipi !!","")</f>
        <v/>
      </c>
      <c r="AC8" s="7"/>
    </row>
    <row r="9" spans="1:29" ht="37.5" customHeight="1" thickTop="1" thickBot="1" x14ac:dyDescent="0.45">
      <c r="A9" s="53" t="s">
        <v>62</v>
      </c>
      <c r="B9" s="54" t="s">
        <v>74</v>
      </c>
      <c r="C9" s="84">
        <f>IF(F9=0,0,     IF(F1=0,0,    IF(F1="SI",         IF(F9="CORE",0.5,IF(F9="advanced",0.55,IF(F9="specialised",0.6,"ERRORE!!"))))))</f>
        <v>0</v>
      </c>
      <c r="D9" s="66"/>
      <c r="E9" s="310" t="s">
        <v>21</v>
      </c>
      <c r="F9" s="50"/>
      <c r="G9" s="214" t="str">
        <f>IF(AND(F1=0,F9&gt;0),"manca si/no","")</f>
        <v/>
      </c>
      <c r="H9" s="213" t="str">
        <f>IF(AND(F9&lt;&gt;0,OR(F10&lt;&gt;0,F11&lt;&gt;0,F12&lt;&gt;0,F13&lt;&gt;0,F14&lt;&gt;0)),"più Tipi !!","")</f>
        <v/>
      </c>
      <c r="I9" s="39"/>
      <c r="K9" s="55" t="s">
        <v>18</v>
      </c>
      <c r="L9" s="58" t="s">
        <v>23</v>
      </c>
      <c r="M9" s="79">
        <f>IF(P9=0,0,IF(P1=0,0,IF(P1="SI",IF(P9&lt;&gt;OR(P9="FULL",P9="four",P9="green"),IF(P9="full",0.3,IF(P9="four",0.25,IF(P9="green",  0.25,"ERRORE !!")))))))</f>
        <v>0</v>
      </c>
      <c r="N9" s="65"/>
      <c r="O9" s="308" t="s">
        <v>21</v>
      </c>
      <c r="P9" s="74"/>
      <c r="Q9" s="220" t="str">
        <f>IF(AND(P1=0,P9&gt;0),"manca si/no","")</f>
        <v/>
      </c>
      <c r="R9" s="317" t="str">
        <f>IF(AND(P9&lt;&gt;0,OR(P10&lt;&gt;0,P11&lt;&gt;0,P6&lt;&gt;0,P7&lt;&gt;0,P8&lt;&gt;0)),"più Tipi !!","")</f>
        <v/>
      </c>
      <c r="S9" s="39"/>
      <c r="U9" s="55" t="s">
        <v>50</v>
      </c>
      <c r="V9" s="57" t="s">
        <v>22</v>
      </c>
      <c r="W9" s="79">
        <f>IF(Z9=0,0,IF(Z1=0,0,IF(Z1="SI",IF(Z9="mcad",0.5,IF(Z9="mcsd",0.55,IF(OR(Z9="mcdba",Z9="eucip",Z9="ic3",Z9="mous",Z9="cisco",Z9="pekit",Z9="eipass"),0.6,"ERRORE !!"))))))</f>
        <v>0</v>
      </c>
      <c r="X9" s="65"/>
      <c r="Y9" s="308" t="s">
        <v>21</v>
      </c>
      <c r="Z9" s="11"/>
      <c r="AA9" s="219" t="str">
        <f>IF(AND(Z1=0,Z9&gt;0),"manca si/no","")</f>
        <v/>
      </c>
      <c r="AB9" s="318" t="str">
        <f>IF(AND(Z9&lt;&gt;0,OR(Z10&lt;&gt;0,Z11&lt;&gt;0,Z12&lt;&gt;0,Z8&lt;&gt;0,Z9&lt;&gt;0)),"più Tipi !!","")</f>
        <v/>
      </c>
      <c r="AC9" s="7"/>
    </row>
    <row r="10" spans="1:29" ht="39.75" customHeight="1" thickTop="1" thickBot="1" x14ac:dyDescent="0.45">
      <c r="A10" s="55" t="s">
        <v>63</v>
      </c>
      <c r="B10" s="56" t="s">
        <v>47</v>
      </c>
      <c r="C10" s="79">
        <f>IF(F10=0,0,     IF(F1=0,0,    IF(F1="SI",         IF(F10="base",0.5,IF(F10="advanced",0.55,IF(F10="specialised",0.6,"ERRORE !!"))))))</f>
        <v>0</v>
      </c>
      <c r="D10" s="65"/>
      <c r="E10" s="311" t="s">
        <v>21</v>
      </c>
      <c r="F10" s="51"/>
      <c r="G10" s="214" t="str">
        <f>IF(AND(F1=0,F10&gt;0),"manca si/no","")</f>
        <v/>
      </c>
      <c r="H10" s="213" t="str">
        <f>IF(AND(F10&lt;&gt;0,OR(F11&lt;&gt;0,F12&lt;&gt;0,F13&lt;&gt;0,F14&lt;&gt;0,F9&lt;&gt;0)),"più Tipi !!","")</f>
        <v/>
      </c>
      <c r="I10" s="12"/>
      <c r="K10" s="55" t="s">
        <v>19</v>
      </c>
      <c r="L10" s="58" t="s">
        <v>24</v>
      </c>
      <c r="M10" s="79">
        <f>IF(P10=0,0,IF(P1=0,0,IF(P1="SI",IF(P10="iiq7mod",0.25,IF(P10="iiQ7modsk",0.28,IF(P10="iiq4modadv",0.3,"ERRORE!!"))))))</f>
        <v>0</v>
      </c>
      <c r="N10" s="65"/>
      <c r="O10" s="308" t="s">
        <v>21</v>
      </c>
      <c r="P10" s="75"/>
      <c r="Q10" s="220" t="str">
        <f>IF(AND(P1=0,P10&gt;0),"manca si/no","")</f>
        <v/>
      </c>
      <c r="R10" s="317" t="str">
        <f>IF(AND(P10&lt;&gt;0,OR(P11&lt;&gt;0,P9&lt;&gt;0,P8&lt;&gt;0,P7&lt;&gt;0,P6&lt;&gt;0)),"più Tipi !!","")</f>
        <v/>
      </c>
      <c r="S10" s="12"/>
      <c r="U10" s="55" t="s">
        <v>51</v>
      </c>
      <c r="V10" s="58" t="s">
        <v>23</v>
      </c>
      <c r="W10" s="79">
        <f>IF(Z10=0,0,IF(Z1=0,0,IF(Z1="SI",IF(Z10&lt;&gt;OR(Z10="FULL",Z10="four",Z10="green"),IF(Z10="full",0.6,IF(Z10="four",0.5,IF(Z10="green",  0.5,"ERRORE !!")))))))</f>
        <v>0</v>
      </c>
      <c r="X10" s="65"/>
      <c r="Y10" s="308" t="s">
        <v>21</v>
      </c>
      <c r="Z10" s="11"/>
      <c r="AA10" s="219" t="str">
        <f>IF(AND(Z1=0,Z10&gt;0),"manca si/no","")</f>
        <v/>
      </c>
      <c r="AB10" s="318" t="str">
        <f>IF(AND(Z10&lt;&gt;0,OR(Z11&lt;&gt;0,Z12&lt;&gt;0,Z7&lt;&gt;0,Z8&lt;&gt;0,Z9&lt;&gt;0)),"più Tipi !!","")</f>
        <v/>
      </c>
      <c r="AC10" s="7"/>
    </row>
    <row r="11" spans="1:29" ht="38.25" customHeight="1" thickTop="1" thickBot="1" x14ac:dyDescent="0.45">
      <c r="A11" s="55" t="s">
        <v>64</v>
      </c>
      <c r="B11" s="57" t="s">
        <v>22</v>
      </c>
      <c r="C11" s="79">
        <f>IF(F11=0,0,    IF(F1=0,0,    IF(F1="SI",    IF(F11="mcad",0.5,IF(F11="mcsd",0.55,IF(OR(F11="mcdba",F11="eucip",F11="ic3",F11="mous",F11="cisco",F11="pekit",F11="eipass"),0.6,"ERRORE !!"))))))</f>
        <v>0</v>
      </c>
      <c r="D11" s="65"/>
      <c r="E11" s="311" t="s">
        <v>21</v>
      </c>
      <c r="F11" s="51"/>
      <c r="G11" s="214" t="str">
        <f>IF(AND(F1=0,F11&gt;0),"manca si/no","")</f>
        <v/>
      </c>
      <c r="H11" s="213" t="str">
        <f>IF(AND(F11&lt;&gt;0,OR(F9&lt;&gt;0,F10&lt;&gt;0,F12&lt;&gt;0,F13&lt;&gt;0,F14&lt;&gt;0)),"più Tipi !!","")</f>
        <v/>
      </c>
      <c r="I11" s="7"/>
      <c r="K11" s="221" t="s">
        <v>68</v>
      </c>
      <c r="L11" s="76" t="s">
        <v>25</v>
      </c>
      <c r="M11" s="80">
        <f>IF(P11=0,0,IF(P1=0,0,IF(P1="SI",IF(P11="digicomp",0.25,IF(P11="digiadv",0.28,"ERRORE !!")))))</f>
        <v>0</v>
      </c>
      <c r="N11" s="77"/>
      <c r="O11" s="309" t="s">
        <v>21</v>
      </c>
      <c r="P11" s="75"/>
      <c r="Q11" s="220" t="str">
        <f>IF(AND(P1=0,P11&gt;0),"manca si/no","")</f>
        <v/>
      </c>
      <c r="R11" s="317" t="str">
        <f>IF(AND(P11&lt;&gt;0,OR(P6&lt;&gt;0,P7&lt;&gt;0,P8&lt;&gt;0,P9&lt;&gt;0,P10&lt;&gt;0)),"più Tipi !!","")</f>
        <v/>
      </c>
      <c r="S11" s="7"/>
      <c r="U11" s="55" t="s">
        <v>52</v>
      </c>
      <c r="V11" s="58" t="s">
        <v>24</v>
      </c>
      <c r="W11" s="79">
        <f>IF(Z11=0,0,IF(Z1=0,0,IF(Z1="SI",IF(Z11="iiq7mod",0.5,IF(Z11="iiq7modsk",0.55,IF(Z11="iiq4modadv",0.6,"ERRORE !!"))))))</f>
        <v>0</v>
      </c>
      <c r="X11" s="65"/>
      <c r="Y11" s="308" t="s">
        <v>21</v>
      </c>
      <c r="Z11" s="13"/>
      <c r="AA11" s="219" t="str">
        <f>IF(AND(Z1=0,Z11&gt;0),"manca si/no","")</f>
        <v/>
      </c>
      <c r="AB11" s="318" t="str">
        <f>IF(AND(Z11&lt;&gt;0,OR(Z12&lt;&gt;0,Z7&lt;&gt;0,Z8&lt;&gt;0,Z9&lt;&gt;0,Z10&lt;&gt;0)),"più Tipi !!","")</f>
        <v/>
      </c>
      <c r="AC11" s="7"/>
    </row>
    <row r="12" spans="1:29" ht="31.5" customHeight="1" thickTop="1" thickBot="1" x14ac:dyDescent="0.45">
      <c r="A12" s="55" t="s">
        <v>65</v>
      </c>
      <c r="B12" s="58" t="s">
        <v>23</v>
      </c>
      <c r="C12" s="79">
        <f>IF(F12=0,0,   IF(F1=0,0,IF(F1="SI",IF(F12&lt;&gt;OR(F12="FULL",F12="four",F12="green"),IF(F12="full",0.6,IF(F12="four",0.5,IF(F12="green",  0.5,"ERRORE!!")))))))</f>
        <v>0</v>
      </c>
      <c r="D12" s="65"/>
      <c r="E12" s="311" t="s">
        <v>21</v>
      </c>
      <c r="F12" s="51"/>
      <c r="G12" s="214" t="str">
        <f>IF(AND(F1=0,F12&gt;0),"manca si/no","")</f>
        <v/>
      </c>
      <c r="H12" s="213" t="str">
        <f>IF(AND(F12&lt;&gt;0,OR(F13&lt;&gt;0,F14&lt;&gt;0,F9&lt;&gt;0,F10&lt;&gt;0,F11&lt;&gt;0)),"più Tipi !!","")</f>
        <v/>
      </c>
      <c r="I12" s="7"/>
      <c r="K12" s="222"/>
      <c r="L12" s="49" t="s">
        <v>31</v>
      </c>
      <c r="M12" s="81">
        <f>SUM(M4:M11)</f>
        <v>0</v>
      </c>
      <c r="N12" s="18"/>
      <c r="O12" s="549" t="s">
        <v>69</v>
      </c>
      <c r="P12" s="550"/>
      <c r="Q12" s="223"/>
      <c r="R12" s="71"/>
      <c r="S12" s="7"/>
      <c r="U12" s="55" t="s">
        <v>53</v>
      </c>
      <c r="V12" s="58" t="s">
        <v>25</v>
      </c>
      <c r="W12" s="79">
        <f>IF(Z12=0,0,IF(Z1=0,0,IF(Z1="SI",IF(Z12="digicomp",0.5,IF(Z12="digiadv",0.55,"ERRORE !!")))))</f>
        <v>0</v>
      </c>
      <c r="X12" s="65"/>
      <c r="Y12" s="309" t="s">
        <v>21</v>
      </c>
      <c r="Z12" s="13"/>
      <c r="AA12" s="219" t="str">
        <f>IF(AND(Z1=0,Z12&gt;0),"manca si/no","")</f>
        <v/>
      </c>
      <c r="AB12" s="318" t="str">
        <f>IF(AND(Z12&lt;&gt;0,OR(Z7&lt;&gt;0,Z8&lt;&gt;0,Z9&lt;&gt;0,Z10&lt;&gt;0,Z11&lt;&gt;0)),"più Tipi !!","")</f>
        <v/>
      </c>
      <c r="AC12" s="7"/>
    </row>
    <row r="13" spans="1:29" ht="33" customHeight="1" thickTop="1" thickBot="1" x14ac:dyDescent="0.45">
      <c r="A13" s="55" t="s">
        <v>66</v>
      </c>
      <c r="B13" s="58" t="s">
        <v>24</v>
      </c>
      <c r="C13" s="79">
        <f>IF(F13=0,0,IF(F1=0,0,IF(F1="SI",IF(F13="iiq7mod",0.5,IF(F13="iiq7modsk",0.55,IF(F13="iiq4modadv",0.6,"ERRORE!!"))))))</f>
        <v>0</v>
      </c>
      <c r="D13" s="65"/>
      <c r="E13" s="311" t="s">
        <v>21</v>
      </c>
      <c r="F13" s="52"/>
      <c r="G13" s="214" t="str">
        <f>IF(AND(F1=0,F13&gt;0),"manca si/no","")</f>
        <v/>
      </c>
      <c r="H13" s="213" t="str">
        <f>IF(AND(F13&lt;&gt;0,OR(F14&lt;&gt;0,F12&lt;&gt;0,F11&lt;&gt;0,F10&lt;&gt;0,F9&lt;&gt;0)),"più Tipi !!","")</f>
        <v/>
      </c>
      <c r="I13" s="7"/>
      <c r="K13" s="224" t="s">
        <v>26</v>
      </c>
      <c r="L13" s="21" t="s">
        <v>34</v>
      </c>
      <c r="M13" s="82">
        <f>+RIEPILOGO!B24</f>
        <v>0</v>
      </c>
      <c r="N13" s="18"/>
      <c r="O13" s="551"/>
      <c r="P13" s="552"/>
      <c r="Q13" s="223"/>
      <c r="R13" s="71"/>
      <c r="S13" s="7"/>
      <c r="U13" s="224"/>
      <c r="V13" s="40" t="s">
        <v>75</v>
      </c>
      <c r="W13" s="86">
        <f>SUM(W4:W12)</f>
        <v>0</v>
      </c>
      <c r="X13" s="18"/>
      <c r="Y13" s="555" t="s">
        <v>70</v>
      </c>
      <c r="Z13" s="556"/>
      <c r="AA13" s="223"/>
      <c r="AB13" s="71"/>
      <c r="AC13" s="7"/>
    </row>
    <row r="14" spans="1:29" ht="35.25" customHeight="1" thickTop="1" thickBot="1" x14ac:dyDescent="0.45">
      <c r="A14" s="59" t="s">
        <v>67</v>
      </c>
      <c r="B14" s="60" t="s">
        <v>25</v>
      </c>
      <c r="C14" s="85">
        <f>IF(F14=0,0,IF(F1=0,0,IF(F1="SI",IF(F14="digicomp",0.5,IF(F14="digiadv",0.55,"ERRORE!!")))))</f>
        <v>0</v>
      </c>
      <c r="D14" s="67"/>
      <c r="E14" s="312" t="s">
        <v>21</v>
      </c>
      <c r="F14" s="52"/>
      <c r="G14" s="214" t="str">
        <f>IF(AND(F1=0,F14&gt;0),"manca si/no","")</f>
        <v/>
      </c>
      <c r="H14" s="213" t="str">
        <f>IF(AND(F14&lt;&gt;0,OR(F9&lt;&gt;0,F10&lt;&gt;0,F11&lt;&gt;0,F12&lt;&gt;0,F13&lt;&gt;0)),"più Tipi !!","")</f>
        <v/>
      </c>
      <c r="K14" s="225" t="s">
        <v>27</v>
      </c>
      <c r="L14" s="23" t="s">
        <v>35</v>
      </c>
      <c r="M14" s="82">
        <f>+RIEPILOGO!C24</f>
        <v>0</v>
      </c>
      <c r="N14" s="18"/>
      <c r="O14" s="551"/>
      <c r="P14" s="552"/>
      <c r="Q14" s="223"/>
      <c r="R14" s="71"/>
      <c r="U14" s="224" t="s">
        <v>57</v>
      </c>
      <c r="V14" s="21" t="s">
        <v>54</v>
      </c>
      <c r="W14" s="176">
        <f>+RIEPILOGO!N24</f>
        <v>0</v>
      </c>
      <c r="X14" s="18"/>
      <c r="Y14" s="557"/>
      <c r="Z14" s="558"/>
      <c r="AA14" s="223"/>
      <c r="AB14" s="71"/>
      <c r="AC14" s="7"/>
    </row>
    <row r="15" spans="1:29" ht="22.9" customHeight="1" thickTop="1" thickBot="1" x14ac:dyDescent="0.45">
      <c r="A15" s="222"/>
      <c r="B15" s="49" t="s">
        <v>31</v>
      </c>
      <c r="C15" s="81">
        <f>SUM(C5:C14)</f>
        <v>0</v>
      </c>
      <c r="D15" s="18"/>
      <c r="E15" s="606" t="s">
        <v>71</v>
      </c>
      <c r="F15" s="607"/>
      <c r="G15" s="214"/>
      <c r="H15" s="70"/>
      <c r="K15" s="225" t="s">
        <v>28</v>
      </c>
      <c r="L15" s="22" t="s">
        <v>32</v>
      </c>
      <c r="M15" s="82">
        <f>+RIEPILOGO!D24</f>
        <v>0</v>
      </c>
      <c r="N15" s="18"/>
      <c r="O15" s="551"/>
      <c r="P15" s="552"/>
      <c r="Q15" s="223"/>
      <c r="R15" s="71"/>
      <c r="U15" s="224" t="s">
        <v>58</v>
      </c>
      <c r="V15" s="23" t="s">
        <v>55</v>
      </c>
      <c r="W15" s="176">
        <f>+RIEPILOGO!O24</f>
        <v>0</v>
      </c>
      <c r="X15" s="18"/>
      <c r="Y15" s="557"/>
      <c r="Z15" s="558"/>
      <c r="AA15" s="223"/>
      <c r="AB15" s="71"/>
      <c r="AC15" s="7"/>
    </row>
    <row r="16" spans="1:29" ht="27" customHeight="1" thickBot="1" x14ac:dyDescent="0.45">
      <c r="A16" s="224" t="s">
        <v>8</v>
      </c>
      <c r="B16" s="21" t="s">
        <v>45</v>
      </c>
      <c r="C16" s="173">
        <f>+RIEPILOGO!H24</f>
        <v>0</v>
      </c>
      <c r="D16" s="18"/>
      <c r="E16" s="608"/>
      <c r="F16" s="609"/>
      <c r="G16" s="214"/>
      <c r="H16" s="70"/>
      <c r="K16" s="225" t="s">
        <v>29</v>
      </c>
      <c r="L16" s="22" t="s">
        <v>33</v>
      </c>
      <c r="M16" s="82">
        <f>+RIEPILOGO!E24</f>
        <v>0</v>
      </c>
      <c r="N16" s="18"/>
      <c r="O16" s="551"/>
      <c r="P16" s="552"/>
      <c r="Q16" s="223"/>
      <c r="R16" s="71"/>
      <c r="U16" s="224" t="s">
        <v>56</v>
      </c>
      <c r="V16" s="22" t="s">
        <v>32</v>
      </c>
      <c r="W16" s="176">
        <f>+RIEPILOGO!P24</f>
        <v>0</v>
      </c>
      <c r="X16" s="18"/>
      <c r="Y16" s="557"/>
      <c r="Z16" s="558"/>
      <c r="AA16" s="223"/>
      <c r="AB16" s="71"/>
      <c r="AC16" s="7"/>
    </row>
    <row r="17" spans="1:29" ht="31.5" customHeight="1" thickBot="1" x14ac:dyDescent="0.45">
      <c r="A17" s="225" t="s">
        <v>9</v>
      </c>
      <c r="B17" s="23" t="s">
        <v>46</v>
      </c>
      <c r="C17" s="173">
        <f>+RIEPILOGO!I24</f>
        <v>0</v>
      </c>
      <c r="D17" s="18"/>
      <c r="E17" s="608"/>
      <c r="F17" s="609"/>
      <c r="G17" s="214"/>
      <c r="H17" s="70"/>
      <c r="I17" s="7"/>
      <c r="K17" s="225">
        <v>6</v>
      </c>
      <c r="L17" s="22" t="s">
        <v>36</v>
      </c>
      <c r="M17" s="82">
        <f>+RIEPILOGO!F24</f>
        <v>0</v>
      </c>
      <c r="N17" s="18"/>
      <c r="O17" s="553"/>
      <c r="P17" s="554"/>
      <c r="Q17" s="223"/>
      <c r="R17" s="71"/>
      <c r="S17" s="7"/>
      <c r="U17" s="224" t="s">
        <v>59</v>
      </c>
      <c r="V17" s="22" t="s">
        <v>33</v>
      </c>
      <c r="W17" s="176">
        <f>+RIEPILOGO!Q24</f>
        <v>0</v>
      </c>
      <c r="X17" s="18"/>
      <c r="Y17" s="557"/>
      <c r="Z17" s="558"/>
      <c r="AA17" s="223"/>
      <c r="AB17" s="71"/>
      <c r="AC17" s="7"/>
    </row>
    <row r="18" spans="1:29" ht="27.75" customHeight="1" thickBot="1" x14ac:dyDescent="0.45">
      <c r="A18" s="225" t="s">
        <v>11</v>
      </c>
      <c r="B18" s="22" t="s">
        <v>32</v>
      </c>
      <c r="C18" s="173">
        <f>+RIEPILOGO!J24</f>
        <v>0</v>
      </c>
      <c r="D18" s="18"/>
      <c r="E18" s="608"/>
      <c r="F18" s="609"/>
      <c r="G18" s="214"/>
      <c r="H18" s="70"/>
      <c r="I18" s="7"/>
      <c r="K18" s="19"/>
      <c r="L18" s="9" t="s">
        <v>4</v>
      </c>
      <c r="M18" s="83">
        <f>SUM(M13:M17)</f>
        <v>0</v>
      </c>
      <c r="N18" s="18"/>
      <c r="O18" s="561" t="str">
        <f>IF(M18=0,"",IF(+RIEPILOGO!G24-M18=0,"TOTALE SERVIZI ESATTI  !!",RIEPILOGO!G24-M18))</f>
        <v/>
      </c>
      <c r="P18" s="562"/>
      <c r="Q18" s="563"/>
      <c r="R18" s="71"/>
      <c r="S18" s="8"/>
      <c r="U18" s="237" t="s">
        <v>3</v>
      </c>
      <c r="V18" s="22" t="s">
        <v>36</v>
      </c>
      <c r="W18" s="176">
        <f>+RIEPILOGO!R24</f>
        <v>0</v>
      </c>
      <c r="X18" s="18"/>
      <c r="Y18" s="559"/>
      <c r="Z18" s="560"/>
      <c r="AA18" s="223"/>
      <c r="AB18" s="71"/>
      <c r="AC18" s="7"/>
    </row>
    <row r="19" spans="1:29" ht="33" customHeight="1" thickBot="1" x14ac:dyDescent="0.45">
      <c r="A19" s="225" t="s">
        <v>10</v>
      </c>
      <c r="B19" s="22" t="s">
        <v>33</v>
      </c>
      <c r="C19" s="173">
        <f>+RIEPILOGO!K24</f>
        <v>0</v>
      </c>
      <c r="D19" s="18"/>
      <c r="E19" s="608"/>
      <c r="F19" s="609"/>
      <c r="G19" s="214"/>
      <c r="H19" s="70"/>
      <c r="I19" s="7"/>
      <c r="K19" s="226"/>
      <c r="L19" s="227" t="s">
        <v>79</v>
      </c>
      <c r="M19" s="156"/>
      <c r="N19" s="18"/>
      <c r="O19" s="532" t="str">
        <f>IF(M19&gt;0,"solo per titoli e SERVIZI non già valutati !","")</f>
        <v/>
      </c>
      <c r="P19" s="533"/>
      <c r="Q19" s="534"/>
      <c r="R19" s="71"/>
      <c r="S19" s="8"/>
      <c r="U19" s="543" t="s">
        <v>60</v>
      </c>
      <c r="V19" s="544"/>
      <c r="W19" s="177">
        <f>SUM(W14:W18)</f>
        <v>0</v>
      </c>
      <c r="X19" s="18"/>
      <c r="Y19" s="532" t="str">
        <f>IF(W19=0,"",IF(W19-RIEPILOGO!S24=0,"TOTALE SERVIZI ESATTI !!",W19-RIEPILOGO!AG15))</f>
        <v/>
      </c>
      <c r="Z19" s="533"/>
      <c r="AA19" s="534"/>
      <c r="AB19" s="71"/>
      <c r="AC19" s="7"/>
    </row>
    <row r="20" spans="1:29" ht="42.75" customHeight="1" thickBot="1" x14ac:dyDescent="0.45">
      <c r="A20" s="225">
        <v>9</v>
      </c>
      <c r="B20" s="22" t="s">
        <v>36</v>
      </c>
      <c r="C20" s="173">
        <f>+RIEPILOGO!L24</f>
        <v>0</v>
      </c>
      <c r="D20" s="18"/>
      <c r="E20" s="610"/>
      <c r="F20" s="611"/>
      <c r="G20" s="214"/>
      <c r="H20" s="180"/>
      <c r="I20" s="7"/>
      <c r="K20" s="547" t="s">
        <v>2</v>
      </c>
      <c r="L20" s="548"/>
      <c r="M20" s="228">
        <f>+M3+M18+M12+M19</f>
        <v>0</v>
      </c>
      <c r="N20" s="229"/>
      <c r="O20" s="230"/>
      <c r="P20" s="231"/>
      <c r="Q20" s="232"/>
      <c r="R20" s="71"/>
      <c r="S20" s="8"/>
      <c r="U20" s="238"/>
      <c r="V20" s="227" t="s">
        <v>79</v>
      </c>
      <c r="W20" s="178"/>
      <c r="Y20" s="532" t="str">
        <f>IF(W20&gt;0,"solo per Titoli e Servizi non già valutati !","")</f>
        <v/>
      </c>
      <c r="Z20" s="533"/>
      <c r="AA20" s="534"/>
      <c r="AB20" s="71"/>
      <c r="AC20" s="7"/>
    </row>
    <row r="21" spans="1:29" ht="23.25" customHeight="1" thickTop="1" thickBot="1" x14ac:dyDescent="0.9">
      <c r="A21" s="19"/>
      <c r="B21" s="9" t="s">
        <v>4</v>
      </c>
      <c r="C21" s="174">
        <f>(SUM(C16:C20))</f>
        <v>0</v>
      </c>
      <c r="D21" s="18"/>
      <c r="E21" s="612" t="str">
        <f xml:space="preserve">  IF(C21=0,"     ",       IF(C21-RIEPILOGO!M24=0,"TOTALE SERVIZI ESATTI !!",C21-RIEPILOGO!M24))</f>
        <v xml:space="preserve">     </v>
      </c>
      <c r="F21" s="613"/>
      <c r="G21" s="614"/>
      <c r="H21" s="70"/>
      <c r="K21" s="24"/>
      <c r="L21" s="1"/>
      <c r="M21" s="27"/>
      <c r="N21" s="25"/>
      <c r="O21" s="10"/>
      <c r="P21" s="3"/>
      <c r="Q21" s="43"/>
      <c r="R21" s="8"/>
      <c r="S21" s="8"/>
      <c r="U21" s="545" t="s">
        <v>2</v>
      </c>
      <c r="V21" s="546"/>
      <c r="W21" s="228">
        <f>+W3+W13+W19+W20</f>
        <v>0</v>
      </c>
      <c r="X21" s="239"/>
      <c r="Y21" s="364" t="s">
        <v>206</v>
      </c>
      <c r="Z21" s="364">
        <f>+Y1</f>
        <v>0</v>
      </c>
      <c r="AA21" s="365" t="s">
        <v>208</v>
      </c>
      <c r="AB21" s="71"/>
      <c r="AC21" s="7"/>
    </row>
    <row r="22" spans="1:29" ht="33.75" customHeight="1" thickTop="1" thickBot="1" x14ac:dyDescent="0.45">
      <c r="A22" s="226"/>
      <c r="B22" s="227" t="s">
        <v>79</v>
      </c>
      <c r="C22" s="175"/>
      <c r="D22" s="18"/>
      <c r="E22" s="532" t="str">
        <f>IF(C22&gt;0,"solo per titoli e SERVIZI non già valutati !","")</f>
        <v/>
      </c>
      <c r="F22" s="533"/>
      <c r="G22" s="534"/>
      <c r="H22" s="179"/>
      <c r="I22" s="179"/>
      <c r="K22" s="525" t="str">
        <f>+L1</f>
        <v>COLLABORATORE     SCOLASTICO</v>
      </c>
      <c r="L22" s="526"/>
      <c r="M22" s="27"/>
      <c r="N22" s="26"/>
      <c r="O22" s="537" t="s">
        <v>7</v>
      </c>
      <c r="P22" s="538"/>
      <c r="Q22" s="392" t="str">
        <f>+Start!X4</f>
        <v>21.2</v>
      </c>
      <c r="R22" s="8"/>
      <c r="S22" s="8"/>
      <c r="U22" s="24"/>
      <c r="V22" s="1"/>
      <c r="W22" s="27"/>
      <c r="X22" s="41"/>
      <c r="Y22" s="10"/>
      <c r="Z22" s="3"/>
      <c r="AA22" s="42"/>
      <c r="AC22" s="7"/>
    </row>
    <row r="23" spans="1:29" ht="22.9" customHeight="1" thickTop="1" thickBot="1" x14ac:dyDescent="0.45">
      <c r="A23" s="247"/>
      <c r="B23" s="248" t="s">
        <v>2</v>
      </c>
      <c r="C23" s="228">
        <f>+C4+C21+C15+C22</f>
        <v>0</v>
      </c>
      <c r="D23" s="229"/>
      <c r="E23" s="249"/>
      <c r="F23" s="250"/>
      <c r="G23" s="251" t="str">
        <f t="shared" ref="G23" si="0">IF(AND(F18=0,F23&gt;0),"manca si/no","")</f>
        <v/>
      </c>
      <c r="K23" s="1"/>
      <c r="R23" s="8"/>
      <c r="S23" s="8"/>
      <c r="U23" s="527" t="str">
        <f>+V1</f>
        <v xml:space="preserve">ASSISTENTE     TECNICO </v>
      </c>
      <c r="V23" s="528"/>
      <c r="W23" s="370" t="s">
        <v>210</v>
      </c>
      <c r="X23" s="41"/>
      <c r="Y23" s="598" t="s">
        <v>222</v>
      </c>
      <c r="Z23" s="598"/>
      <c r="AA23" s="391" t="str">
        <f>+Q22</f>
        <v>21.2</v>
      </c>
      <c r="AB23" s="7"/>
      <c r="AC23" s="7"/>
    </row>
    <row r="24" spans="1:29" ht="18.399999999999999" customHeight="1" thickTop="1" thickBot="1" x14ac:dyDescent="0.45">
      <c r="K24" s="215"/>
      <c r="L24" s="215"/>
      <c r="M24" s="31"/>
      <c r="N24" s="41"/>
      <c r="O24" s="268"/>
      <c r="P24" s="14"/>
      <c r="Q24" s="43"/>
      <c r="R24" s="8"/>
      <c r="S24" s="8"/>
      <c r="U24" s="30"/>
      <c r="V24" s="28"/>
      <c r="W24" s="29"/>
      <c r="X24" s="41"/>
      <c r="Y24" s="20"/>
      <c r="Z24" s="20"/>
      <c r="AA24" s="42"/>
      <c r="AB24" s="7"/>
      <c r="AC24" s="7"/>
    </row>
    <row r="25" spans="1:29" ht="36.4" customHeight="1" thickTop="1" thickBot="1" x14ac:dyDescent="0.45">
      <c r="A25" s="535" t="s">
        <v>38</v>
      </c>
      <c r="B25" s="536"/>
      <c r="E25" s="597" t="s">
        <v>222</v>
      </c>
      <c r="F25" s="597"/>
      <c r="G25" s="390" t="str">
        <f>+Start!X4</f>
        <v>21.2</v>
      </c>
      <c r="K25" s="529" t="s">
        <v>130</v>
      </c>
      <c r="L25" s="530"/>
      <c r="M25" s="530"/>
      <c r="N25" s="530"/>
      <c r="O25" s="530"/>
      <c r="P25" s="530"/>
      <c r="Q25" s="531"/>
      <c r="R25" s="8"/>
      <c r="S25" s="8"/>
      <c r="U25" s="529" t="s">
        <v>130</v>
      </c>
      <c r="V25" s="530"/>
      <c r="W25" s="530"/>
      <c r="X25" s="530"/>
      <c r="Y25" s="530"/>
      <c r="Z25" s="530"/>
      <c r="AA25" s="531"/>
      <c r="AB25" s="7"/>
      <c r="AC25" s="7"/>
    </row>
    <row r="26" spans="1:29" ht="16.149999999999999" thickTop="1" thickBot="1" x14ac:dyDescent="0.45">
      <c r="K26" s="32"/>
      <c r="L26" s="33"/>
      <c r="M26" s="34"/>
      <c r="N26" s="41"/>
      <c r="O26" s="267"/>
      <c r="P26" s="14"/>
      <c r="Q26" s="8"/>
      <c r="R26" s="8"/>
      <c r="S26" s="8"/>
      <c r="U26" s="32"/>
      <c r="V26" s="1"/>
      <c r="W26" s="31"/>
      <c r="X26" s="41"/>
      <c r="Y26" s="10"/>
      <c r="Z26" s="3"/>
      <c r="AA26" s="42"/>
      <c r="AB26" s="7"/>
    </row>
    <row r="27" spans="1:29" ht="37.15" customHeight="1" thickBot="1" x14ac:dyDescent="0.45">
      <c r="A27" s="529" t="s">
        <v>130</v>
      </c>
      <c r="B27" s="530"/>
      <c r="C27" s="530"/>
      <c r="D27" s="530"/>
      <c r="E27" s="530"/>
      <c r="F27" s="530"/>
      <c r="G27" s="531"/>
      <c r="K27" s="32"/>
      <c r="L27" s="33"/>
      <c r="M27" s="34"/>
      <c r="N27" s="41"/>
      <c r="O27" s="10"/>
      <c r="P27" s="14"/>
      <c r="Q27" s="8"/>
      <c r="R27" s="8"/>
      <c r="S27" s="8"/>
      <c r="U27" s="32"/>
      <c r="V27" s="33"/>
      <c r="W27" s="34"/>
      <c r="X27" s="41"/>
      <c r="Y27" s="10"/>
      <c r="Z27" s="3"/>
      <c r="AB27" s="7"/>
    </row>
    <row r="28" spans="1:29" ht="15.4" x14ac:dyDescent="0.4">
      <c r="G28" s="184"/>
      <c r="K28" s="32"/>
      <c r="L28" s="33"/>
      <c r="M28" s="34"/>
      <c r="N28" s="41"/>
      <c r="O28" s="10"/>
      <c r="P28" s="14"/>
      <c r="Q28" s="8"/>
      <c r="R28" s="8"/>
      <c r="S28" s="8"/>
      <c r="U28" s="32"/>
      <c r="V28" s="33"/>
      <c r="W28" s="34"/>
      <c r="X28" s="41"/>
      <c r="Y28" s="10"/>
      <c r="Z28" s="3"/>
      <c r="AB28" s="7"/>
    </row>
    <row r="29" spans="1:29" ht="18" x14ac:dyDescent="0.4">
      <c r="K29" s="24"/>
      <c r="L29" s="35"/>
      <c r="M29" s="29"/>
      <c r="N29" s="41"/>
      <c r="O29" s="10"/>
      <c r="P29" s="14"/>
      <c r="Q29" s="8"/>
      <c r="R29" s="8"/>
      <c r="S29" s="8"/>
      <c r="U29" s="24"/>
      <c r="V29" s="33"/>
      <c r="W29" s="34"/>
      <c r="X29" s="41"/>
      <c r="Y29" s="10"/>
      <c r="Z29" s="3"/>
      <c r="AB29" s="7"/>
    </row>
    <row r="30" spans="1:29" x14ac:dyDescent="0.4">
      <c r="K30" s="24"/>
      <c r="L30" s="1"/>
      <c r="M30" s="2"/>
      <c r="N30" s="41"/>
      <c r="P30" s="7"/>
      <c r="Q30" s="8"/>
      <c r="R30" s="8"/>
      <c r="S30" s="8"/>
      <c r="U30" s="269"/>
      <c r="V30" s="12"/>
      <c r="W30" s="15"/>
      <c r="X30" s="16"/>
      <c r="Y30" s="7"/>
      <c r="Z30" s="7"/>
      <c r="AA30" s="7"/>
      <c r="AB30" s="7"/>
    </row>
    <row r="31" spans="1:29" ht="22.9" thickBot="1" x14ac:dyDescent="0.45">
      <c r="K31" s="542"/>
      <c r="L31" s="542"/>
      <c r="M31" s="36"/>
      <c r="N31" s="41"/>
      <c r="P31" s="7"/>
      <c r="Q31" s="8"/>
      <c r="R31" s="8"/>
      <c r="S31" s="8"/>
      <c r="X31" s="17"/>
      <c r="Y31" s="7"/>
      <c r="Z31" s="7"/>
      <c r="AA31" s="7"/>
      <c r="AB31" s="7"/>
    </row>
    <row r="32" spans="1:29" ht="22.5" x14ac:dyDescent="0.4">
      <c r="L32" s="37"/>
      <c r="P32" s="7"/>
      <c r="Q32" s="8"/>
      <c r="R32" s="8"/>
      <c r="S32" s="8"/>
    </row>
    <row r="200" spans="34:40" ht="39" customHeight="1" x14ac:dyDescent="0.4">
      <c r="AH200" s="322"/>
      <c r="AI200" s="320"/>
      <c r="AJ200" s="41"/>
      <c r="AK200" s="321"/>
      <c r="AL200" s="3"/>
    </row>
    <row r="201" spans="34:40" ht="17.25" x14ac:dyDescent="0.4">
      <c r="AH201" s="323"/>
      <c r="AI201" s="320"/>
      <c r="AJ201" s="41"/>
      <c r="AK201" s="321"/>
      <c r="AL201" s="3"/>
    </row>
    <row r="202" spans="34:40" ht="32.25" customHeight="1" x14ac:dyDescent="0.4">
      <c r="AH202" s="324"/>
      <c r="AI202" s="320"/>
      <c r="AJ202" s="41"/>
      <c r="AK202" s="321"/>
      <c r="AL202" s="3"/>
    </row>
    <row r="203" spans="34:40" ht="29.65" customHeight="1" x14ac:dyDescent="0.4">
      <c r="AH203" s="322"/>
      <c r="AI203" s="320"/>
      <c r="AJ203" s="41"/>
      <c r="AK203" s="321"/>
      <c r="AL203" s="3"/>
    </row>
    <row r="204" spans="34:40" ht="24" customHeight="1" x14ac:dyDescent="0.4">
      <c r="AH204" s="322"/>
      <c r="AI204" s="320"/>
      <c r="AJ204" s="41"/>
      <c r="AK204" s="321"/>
      <c r="AL204" s="3"/>
    </row>
    <row r="205" spans="34:40" ht="28.5" customHeight="1" x14ac:dyDescent="0.4">
      <c r="AH205" s="322"/>
      <c r="AI205" s="320"/>
      <c r="AJ205" s="41"/>
      <c r="AK205" s="321"/>
      <c r="AL205" s="3"/>
    </row>
    <row r="207" spans="34:40" x14ac:dyDescent="0.4">
      <c r="AI207" s="325" t="s">
        <v>159</v>
      </c>
      <c r="AJ207" s="319" t="s">
        <v>160</v>
      </c>
      <c r="AK207" s="319" t="s">
        <v>161</v>
      </c>
      <c r="AL207" s="319" t="s">
        <v>162</v>
      </c>
      <c r="AM207" s="319" t="s">
        <v>163</v>
      </c>
      <c r="AN207" s="328" t="s">
        <v>164</v>
      </c>
    </row>
    <row r="209" spans="35:40" ht="15" x14ac:dyDescent="0.4">
      <c r="AI209" s="326" t="s">
        <v>165</v>
      </c>
      <c r="AJ209" s="316" t="s">
        <v>168</v>
      </c>
      <c r="AK209" s="316" t="s">
        <v>169</v>
      </c>
      <c r="AL209" s="316" t="s">
        <v>178</v>
      </c>
      <c r="AM209" s="316" t="s">
        <v>184</v>
      </c>
      <c r="AN209" s="329" t="s">
        <v>182</v>
      </c>
    </row>
    <row r="210" spans="35:40" ht="15" x14ac:dyDescent="0.4">
      <c r="AI210" s="326" t="s">
        <v>166</v>
      </c>
      <c r="AJ210" s="316" t="s">
        <v>166</v>
      </c>
      <c r="AK210" s="316" t="s">
        <v>170</v>
      </c>
      <c r="AL210" s="316" t="s">
        <v>179</v>
      </c>
      <c r="AM210" s="316" t="s">
        <v>185</v>
      </c>
      <c r="AN210" s="329" t="s">
        <v>183</v>
      </c>
    </row>
    <row r="211" spans="35:40" ht="15" x14ac:dyDescent="0.4">
      <c r="AI211" s="326" t="s">
        <v>167</v>
      </c>
      <c r="AJ211" s="316" t="s">
        <v>167</v>
      </c>
      <c r="AK211" s="316" t="s">
        <v>171</v>
      </c>
      <c r="AL211" s="316" t="s">
        <v>180</v>
      </c>
      <c r="AM211" s="316" t="s">
        <v>181</v>
      </c>
      <c r="AN211" s="329"/>
    </row>
    <row r="212" spans="35:40" ht="15" x14ac:dyDescent="0.4">
      <c r="AI212" s="326"/>
      <c r="AJ212" s="316"/>
      <c r="AK212" s="316" t="s">
        <v>172</v>
      </c>
      <c r="AL212" s="316"/>
      <c r="AN212" s="329"/>
    </row>
    <row r="213" spans="35:40" ht="15" x14ac:dyDescent="0.4">
      <c r="AI213" s="326"/>
      <c r="AJ213" s="316"/>
      <c r="AK213" s="316" t="s">
        <v>173</v>
      </c>
      <c r="AL213" s="316"/>
      <c r="AM213" s="316"/>
      <c r="AN213" s="329"/>
    </row>
    <row r="214" spans="35:40" ht="15" x14ac:dyDescent="0.4">
      <c r="AI214" s="326"/>
      <c r="AJ214" s="316"/>
      <c r="AK214" s="316" t="s">
        <v>174</v>
      </c>
      <c r="AL214" s="316"/>
      <c r="AM214" s="316"/>
      <c r="AN214" s="329"/>
    </row>
    <row r="215" spans="35:40" ht="15" x14ac:dyDescent="0.4">
      <c r="AI215" s="326"/>
      <c r="AJ215" s="316"/>
      <c r="AK215" s="316" t="s">
        <v>175</v>
      </c>
      <c r="AL215" s="316"/>
      <c r="AM215" s="316"/>
      <c r="AN215" s="329"/>
    </row>
    <row r="216" spans="35:40" ht="15" x14ac:dyDescent="0.4">
      <c r="AI216" s="326"/>
      <c r="AJ216" s="316"/>
      <c r="AK216" s="316" t="s">
        <v>176</v>
      </c>
      <c r="AL216" s="316"/>
      <c r="AM216" s="316"/>
      <c r="AN216" s="329"/>
    </row>
    <row r="217" spans="35:40" ht="15" x14ac:dyDescent="0.4">
      <c r="AI217" s="326"/>
      <c r="AJ217" s="316"/>
      <c r="AK217" s="316" t="s">
        <v>177</v>
      </c>
      <c r="AL217" s="316"/>
      <c r="AM217" s="316"/>
      <c r="AN217" s="329"/>
    </row>
    <row r="218" spans="35:40" x14ac:dyDescent="0.4">
      <c r="AI218" s="327"/>
      <c r="AJ218" s="315"/>
      <c r="AK218" s="315"/>
      <c r="AL218" s="315"/>
      <c r="AM218" s="315"/>
      <c r="AN218" s="330"/>
    </row>
    <row r="219" spans="35:40" x14ac:dyDescent="0.4">
      <c r="AI219" s="327"/>
      <c r="AJ219" s="315"/>
      <c r="AK219" s="315"/>
      <c r="AL219" s="315"/>
      <c r="AM219" s="315"/>
      <c r="AN219" s="330"/>
    </row>
    <row r="220" spans="35:40" x14ac:dyDescent="0.4">
      <c r="AI220" s="327"/>
      <c r="AJ220" s="315"/>
      <c r="AK220" s="315"/>
      <c r="AL220" s="315"/>
      <c r="AM220" s="315"/>
      <c r="AN220" s="330"/>
    </row>
    <row r="221" spans="35:40" x14ac:dyDescent="0.4">
      <c r="AI221" s="327"/>
      <c r="AJ221" s="315"/>
      <c r="AK221" s="315"/>
      <c r="AL221" s="315"/>
      <c r="AM221" s="315"/>
      <c r="AN221" s="330"/>
    </row>
  </sheetData>
  <sheetProtection algorithmName="SHA-512" hashValue="hI3khnYdxnzJEozKDP76mhQIqs8Lo/r4+MvKbFHCMYOLXwUnG5XmbxHjOCYkYEfD38S8o1VJV+HeASCIRHChMw==" saltValue="DfLIsS4fe/l9HQJqLmlZlA==" spinCount="100000" sheet="1" objects="1" scenarios="1"/>
  <mergeCells count="49">
    <mergeCell ref="AB2:AB3"/>
    <mergeCell ref="M5:M6"/>
    <mergeCell ref="O5:O6"/>
    <mergeCell ref="P5:P6"/>
    <mergeCell ref="Q5:Q6"/>
    <mergeCell ref="Y5:Y6"/>
    <mergeCell ref="Z5:Z6"/>
    <mergeCell ref="V2:Y2"/>
    <mergeCell ref="S4:S7"/>
    <mergeCell ref="L2:O2"/>
    <mergeCell ref="L5:L6"/>
    <mergeCell ref="AA5:AA6"/>
    <mergeCell ref="V5:V6"/>
    <mergeCell ref="U5:U6"/>
    <mergeCell ref="W5:W6"/>
    <mergeCell ref="B1:E1"/>
    <mergeCell ref="L1:O1"/>
    <mergeCell ref="H1:H2"/>
    <mergeCell ref="R1:S1"/>
    <mergeCell ref="R2:R3"/>
    <mergeCell ref="F2:G2"/>
    <mergeCell ref="B2:E2"/>
    <mergeCell ref="B3:D3"/>
    <mergeCell ref="H3:H4"/>
    <mergeCell ref="V1:Y1"/>
    <mergeCell ref="K31:L31"/>
    <mergeCell ref="U19:V19"/>
    <mergeCell ref="U21:V21"/>
    <mergeCell ref="K20:L20"/>
    <mergeCell ref="O12:P17"/>
    <mergeCell ref="Y13:Z18"/>
    <mergeCell ref="O18:Q18"/>
    <mergeCell ref="O19:Q19"/>
    <mergeCell ref="K5:K6"/>
    <mergeCell ref="Y23:Z23"/>
    <mergeCell ref="Y19:AA19"/>
    <mergeCell ref="Y20:AA20"/>
    <mergeCell ref="AC4:AC7"/>
    <mergeCell ref="K22:L22"/>
    <mergeCell ref="U23:V23"/>
    <mergeCell ref="A27:G27"/>
    <mergeCell ref="E22:G22"/>
    <mergeCell ref="A25:B25"/>
    <mergeCell ref="K25:Q25"/>
    <mergeCell ref="U25:AA25"/>
    <mergeCell ref="O22:P22"/>
    <mergeCell ref="E25:F25"/>
    <mergeCell ref="E15:F20"/>
    <mergeCell ref="E21:G21"/>
  </mergeCells>
  <conditionalFormatting sqref="C6:C14">
    <cfRule type="cellIs" dxfId="9" priority="18" operator="greaterThan">
      <formula>0</formula>
    </cfRule>
  </conditionalFormatting>
  <conditionalFormatting sqref="C4:E4">
    <cfRule type="cellIs" dxfId="8" priority="17" operator="greaterThan">
      <formula>0</formula>
    </cfRule>
  </conditionalFormatting>
  <conditionalFormatting sqref="C5">
    <cfRule type="cellIs" dxfId="7" priority="16" operator="greaterThan">
      <formula>0</formula>
    </cfRule>
  </conditionalFormatting>
  <conditionalFormatting sqref="C17:C20">
    <cfRule type="cellIs" dxfId="6" priority="15" operator="greaterThan">
      <formula>0</formula>
    </cfRule>
  </conditionalFormatting>
  <conditionalFormatting sqref="W4:W12">
    <cfRule type="cellIs" dxfId="5" priority="13" operator="greaterThan">
      <formula>0</formula>
    </cfRule>
  </conditionalFormatting>
  <conditionalFormatting sqref="W14:W18">
    <cfRule type="cellIs" dxfId="4" priority="12" operator="greaterThan">
      <formula>0</formula>
    </cfRule>
  </conditionalFormatting>
  <conditionalFormatting sqref="M3:O3">
    <cfRule type="cellIs" dxfId="3" priority="11" operator="greaterThan">
      <formula>0</formula>
    </cfRule>
  </conditionalFormatting>
  <conditionalFormatting sqref="M4:M11">
    <cfRule type="cellIs" dxfId="2" priority="10" operator="greaterThan">
      <formula>0</formula>
    </cfRule>
  </conditionalFormatting>
  <conditionalFormatting sqref="AI200:AI205">
    <cfRule type="cellIs" dxfId="1" priority="9" operator="greaterThan">
      <formula>0</formula>
    </cfRule>
  </conditionalFormatting>
  <conditionalFormatting sqref="C16">
    <cfRule type="cellIs" dxfId="0" priority="1" operator="greaterThan">
      <formula>0</formula>
    </cfRule>
  </conditionalFormatting>
  <dataValidations count="11">
    <dataValidation type="list" allowBlank="1" showInputMessage="1" showErrorMessage="1" promptTitle="Tipo ECDL" sqref="F9" xr:uid="{00000000-0002-0000-0100-000000000000}">
      <formula1>$AI$208:$AI$211</formula1>
    </dataValidation>
    <dataValidation type="list" allowBlank="1" showInputMessage="1" showErrorMessage="1" sqref="F10 Z8" xr:uid="{00000000-0002-0000-0100-000001000000}">
      <formula1>$AJ$208:$AJ$211</formula1>
    </dataValidation>
    <dataValidation type="list" allowBlank="1" showInputMessage="1" showErrorMessage="1" sqref="F11 P8 Z9" xr:uid="{00000000-0002-0000-0100-000002000000}">
      <formula1>$AK$208:$AK$217</formula1>
    </dataValidation>
    <dataValidation type="list" allowBlank="1" showInputMessage="1" showErrorMessage="1" sqref="F12" xr:uid="{00000000-0002-0000-0100-000003000000}">
      <formula1>$AL$208:$AL$211</formula1>
    </dataValidation>
    <dataValidation type="list" allowBlank="1" showInputMessage="1" showErrorMessage="1" sqref="F14 P11 Z12" xr:uid="{00000000-0002-0000-0100-000004000000}">
      <formula1>$AN$208:$AN$210</formula1>
    </dataValidation>
    <dataValidation type="list" allowBlank="1" showInputMessage="1" showErrorMessage="1" sqref="P5:P6" xr:uid="{00000000-0002-0000-0100-000005000000}">
      <formula1>$AI208:AI211</formula1>
    </dataValidation>
    <dataValidation type="list" allowBlank="1" showInputMessage="1" showErrorMessage="1" sqref="P7" xr:uid="{00000000-0002-0000-0100-000006000000}">
      <formula1>$AJ$208:$AJ211</formula1>
    </dataValidation>
    <dataValidation type="list" allowBlank="1" showInputMessage="1" showErrorMessage="1" sqref="P9 Z10" xr:uid="{00000000-0002-0000-0100-000007000000}">
      <formula1>$AL$208:$AL$212</formula1>
    </dataValidation>
    <dataValidation type="list" allowBlank="1" showInputMessage="1" showErrorMessage="1" sqref="F13 P10" xr:uid="{00000000-0002-0000-0100-000008000000}">
      <formula1>$AM$208:$AM$211</formula1>
    </dataValidation>
    <dataValidation type="list" allowBlank="1" showInputMessage="1" showErrorMessage="1" sqref="Z7" xr:uid="{00000000-0002-0000-0100-000009000000}">
      <formula1>$AI$208:$AI$211</formula1>
    </dataValidation>
    <dataValidation type="list" allowBlank="1" showInputMessage="1" showErrorMessage="1" sqref="Z11" xr:uid="{00000000-0002-0000-0100-00000A000000}">
      <formula1>$AM$208:$AM$212</formula1>
    </dataValidation>
  </dataValidations>
  <pageMargins left="0.7" right="0.7" top="0.75" bottom="0.75" header="0.3" footer="0.3"/>
  <pageSetup paperSize="8" scale="21"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glio3">
    <pageSetUpPr fitToPage="1"/>
  </sheetPr>
  <dimension ref="A1:V27"/>
  <sheetViews>
    <sheetView showGridLines="0" zoomScale="75" zoomScaleNormal="75" workbookViewId="0">
      <selection activeCell="A23" sqref="A23"/>
    </sheetView>
  </sheetViews>
  <sheetFormatPr defaultRowHeight="13.15" x14ac:dyDescent="0.4"/>
  <cols>
    <col min="1" max="1" width="12.35546875" customWidth="1"/>
    <col min="2" max="2" width="9.640625" customWidth="1"/>
    <col min="3" max="3" width="12.85546875" customWidth="1"/>
    <col min="4" max="4" width="9.85546875" customWidth="1"/>
    <col min="5" max="5" width="13.140625" customWidth="1"/>
    <col min="7" max="7" width="11.35546875" customWidth="1"/>
    <col min="8" max="8" width="9.85546875" customWidth="1"/>
    <col min="9" max="9" width="11.85546875" customWidth="1"/>
    <col min="11" max="11" width="12.140625" customWidth="1"/>
    <col min="13" max="13" width="11.5" customWidth="1"/>
    <col min="14" max="14" width="10.140625" customWidth="1"/>
    <col min="17" max="17" width="10.85546875" customWidth="1"/>
    <col min="19" max="19" width="11.35546875" customWidth="1"/>
    <col min="21" max="21" width="13.140625" customWidth="1"/>
    <col min="22" max="22" width="12" customWidth="1"/>
  </cols>
  <sheetData>
    <row r="1" spans="1:22" ht="39" customHeight="1" thickTop="1" thickBot="1" x14ac:dyDescent="0.45">
      <c r="A1" s="157" t="s">
        <v>77</v>
      </c>
      <c r="B1" s="636" t="str">
        <f>IF(+'SCHEDE '!B2:E2=0,"Inserire nome nel file SCHEDE",+'SCHEDE '!B2)</f>
        <v/>
      </c>
      <c r="C1" s="637"/>
      <c r="D1" s="637"/>
      <c r="E1" s="638"/>
      <c r="F1" s="626" t="s">
        <v>113</v>
      </c>
      <c r="G1" s="627"/>
      <c r="H1" s="627"/>
      <c r="I1" s="627"/>
      <c r="J1" s="624" t="s">
        <v>141</v>
      </c>
      <c r="K1" s="624"/>
      <c r="L1" s="624"/>
      <c r="M1" s="624"/>
      <c r="N1" s="624"/>
      <c r="O1" s="624"/>
      <c r="P1" s="624"/>
      <c r="Q1" s="624"/>
      <c r="R1" s="624"/>
      <c r="S1" s="625"/>
    </row>
    <row r="2" spans="1:22" ht="32.25" customHeight="1" thickTop="1" thickBot="1" x14ac:dyDescent="0.45">
      <c r="A2" s="622" t="s">
        <v>108</v>
      </c>
      <c r="B2" s="630" t="s">
        <v>119</v>
      </c>
      <c r="C2" s="631"/>
      <c r="D2" s="630"/>
      <c r="E2" s="630"/>
      <c r="F2" s="630"/>
      <c r="G2" s="632"/>
      <c r="H2" s="633" t="s">
        <v>120</v>
      </c>
      <c r="I2" s="633"/>
      <c r="J2" s="633"/>
      <c r="K2" s="633"/>
      <c r="L2" s="633"/>
      <c r="M2" s="633"/>
      <c r="N2" s="634" t="s">
        <v>121</v>
      </c>
      <c r="O2" s="635"/>
      <c r="P2" s="635"/>
      <c r="Q2" s="635"/>
      <c r="R2" s="635"/>
      <c r="S2" s="635"/>
    </row>
    <row r="3" spans="1:22" ht="40.5" customHeight="1" thickTop="1" thickBot="1" x14ac:dyDescent="0.45">
      <c r="A3" s="623"/>
      <c r="B3" s="283" t="s">
        <v>115</v>
      </c>
      <c r="C3" s="284" t="s">
        <v>122</v>
      </c>
      <c r="D3" s="285" t="s">
        <v>114</v>
      </c>
      <c r="E3" s="285" t="s">
        <v>116</v>
      </c>
      <c r="F3" s="286" t="s">
        <v>117</v>
      </c>
      <c r="G3" s="287" t="s">
        <v>118</v>
      </c>
      <c r="H3" s="283" t="s">
        <v>124</v>
      </c>
      <c r="I3" s="285" t="s">
        <v>123</v>
      </c>
      <c r="J3" s="285" t="s">
        <v>114</v>
      </c>
      <c r="K3" s="285" t="s">
        <v>116</v>
      </c>
      <c r="L3" s="286" t="s">
        <v>117</v>
      </c>
      <c r="M3" s="287" t="s">
        <v>118</v>
      </c>
      <c r="N3" s="288" t="s">
        <v>125</v>
      </c>
      <c r="O3" s="285" t="s">
        <v>126</v>
      </c>
      <c r="P3" s="285" t="s">
        <v>114</v>
      </c>
      <c r="Q3" s="285" t="s">
        <v>116</v>
      </c>
      <c r="R3" s="286" t="s">
        <v>117</v>
      </c>
      <c r="S3" s="287" t="s">
        <v>118</v>
      </c>
      <c r="U3" s="164" t="s">
        <v>7</v>
      </c>
      <c r="V3" s="331" t="str">
        <f>+'2002-03'!AF2</f>
        <v>21.2</v>
      </c>
    </row>
    <row r="4" spans="1:22" ht="28.15" customHeight="1" thickTop="1" x14ac:dyDescent="0.4">
      <c r="A4" s="294">
        <f>+'1998-99'!Anno_1</f>
        <v>0</v>
      </c>
      <c r="B4" s="301">
        <f>+'1998-99'!AC18</f>
        <v>0</v>
      </c>
      <c r="C4" s="295">
        <f>+'1998-99'!AC19</f>
        <v>0</v>
      </c>
      <c r="D4" s="295">
        <f>+'1998-99'!AC20</f>
        <v>0</v>
      </c>
      <c r="E4" s="295">
        <f>+'1998-99'!AC21</f>
        <v>0</v>
      </c>
      <c r="F4" s="295">
        <f>+'1998-99'!AC22</f>
        <v>0</v>
      </c>
      <c r="G4" s="296">
        <f>+'1998-99'!AC23</f>
        <v>0</v>
      </c>
      <c r="H4" s="299">
        <f>+'1998-99'!AC26</f>
        <v>0</v>
      </c>
      <c r="I4" s="295">
        <f>+'1998-99'!AC27</f>
        <v>0</v>
      </c>
      <c r="J4" s="295">
        <f>+'1998-99'!AC28</f>
        <v>0</v>
      </c>
      <c r="K4" s="295">
        <f>+'1998-99'!AC29</f>
        <v>0</v>
      </c>
      <c r="L4" s="295">
        <f>+'1998-99'!AC30</f>
        <v>0</v>
      </c>
      <c r="M4" s="304">
        <f>+'1998-99'!AC31</f>
        <v>0</v>
      </c>
      <c r="N4" s="301">
        <f>+'1998-99'!AC34</f>
        <v>0</v>
      </c>
      <c r="O4" s="295">
        <f>+'1998-99'!AC35</f>
        <v>0</v>
      </c>
      <c r="P4" s="295">
        <f>+'1998-99'!AC36</f>
        <v>0</v>
      </c>
      <c r="Q4" s="295">
        <f>+'1998-99'!AC37</f>
        <v>0</v>
      </c>
      <c r="R4" s="295">
        <f>+'1998-99'!AC38</f>
        <v>0</v>
      </c>
      <c r="S4" s="296">
        <f>+'1998-99'!AC39</f>
        <v>0</v>
      </c>
      <c r="T4" s="179"/>
    </row>
    <row r="5" spans="1:22" ht="28.15" customHeight="1" thickBot="1" x14ac:dyDescent="0.45">
      <c r="A5" s="181">
        <f>+'1999-00'!Anno_1</f>
        <v>0</v>
      </c>
      <c r="B5" s="302">
        <f>+'1999-00'!AC18</f>
        <v>0</v>
      </c>
      <c r="C5" s="182">
        <f>+'1999-00'!AC19</f>
        <v>0</v>
      </c>
      <c r="D5" s="182">
        <f>+'1999-00'!AC20</f>
        <v>0</v>
      </c>
      <c r="E5" s="182">
        <f>+'1999-00'!AC21</f>
        <v>0</v>
      </c>
      <c r="F5" s="182">
        <f>+'1999-00'!AC22</f>
        <v>0</v>
      </c>
      <c r="G5" s="297">
        <f>+'1999-00'!AC23</f>
        <v>0</v>
      </c>
      <c r="H5" s="183">
        <f>+'1999-00'!AC26</f>
        <v>0</v>
      </c>
      <c r="I5" s="182">
        <f>+'1999-00'!AC27</f>
        <v>0</v>
      </c>
      <c r="J5" s="182">
        <f>+'1999-00'!AC28</f>
        <v>0</v>
      </c>
      <c r="K5" s="182">
        <f>+'1999-00'!AC29</f>
        <v>0</v>
      </c>
      <c r="L5" s="182">
        <f>+'1999-00'!AC30</f>
        <v>0</v>
      </c>
      <c r="M5" s="305">
        <f>+'1999-00'!AC31</f>
        <v>0</v>
      </c>
      <c r="N5" s="302">
        <f>+'1999-00'!AC34</f>
        <v>0</v>
      </c>
      <c r="O5" s="182">
        <f>+'1999-00'!AC35</f>
        <v>0</v>
      </c>
      <c r="P5" s="182">
        <f>+'1999-00'!AC36</f>
        <v>0</v>
      </c>
      <c r="Q5" s="182">
        <f>+'1999-00'!AC37</f>
        <v>0</v>
      </c>
      <c r="R5" s="182">
        <f>+'1999-00'!AC38</f>
        <v>0</v>
      </c>
      <c r="S5" s="297">
        <f>+'1999-00'!AC39</f>
        <v>0</v>
      </c>
      <c r="T5" s="179"/>
    </row>
    <row r="6" spans="1:22" ht="28.15" customHeight="1" x14ac:dyDescent="0.4">
      <c r="A6" s="181">
        <f>+'2000-01'!Anno_1</f>
        <v>0</v>
      </c>
      <c r="B6" s="302">
        <f>+'2000-01'!AC18</f>
        <v>0</v>
      </c>
      <c r="C6" s="182">
        <f>+'2000-01'!AC19</f>
        <v>0</v>
      </c>
      <c r="D6" s="182">
        <f>+'2000-01'!AC20</f>
        <v>0</v>
      </c>
      <c r="E6" s="182">
        <f>+'2000-01'!AC21</f>
        <v>0</v>
      </c>
      <c r="F6" s="182">
        <f>+'2000-01'!AC22</f>
        <v>0</v>
      </c>
      <c r="G6" s="297">
        <f>+'2000-01'!AC23</f>
        <v>0</v>
      </c>
      <c r="H6" s="183">
        <f>+'2000-01'!AC26</f>
        <v>0</v>
      </c>
      <c r="I6" s="182">
        <f>+'2000-01'!AC27</f>
        <v>0</v>
      </c>
      <c r="J6" s="182">
        <f>+'2000-01'!AC28</f>
        <v>0</v>
      </c>
      <c r="K6" s="182">
        <f>+'2000-01'!AC29</f>
        <v>0</v>
      </c>
      <c r="L6" s="182">
        <f>+'2000-01'!AC30</f>
        <v>0</v>
      </c>
      <c r="M6" s="305">
        <f>+'2000-01'!AC31</f>
        <v>0</v>
      </c>
      <c r="N6" s="302">
        <f>+'2000-01'!AC34</f>
        <v>0</v>
      </c>
      <c r="O6" s="182">
        <f>+'2000-01'!AC35</f>
        <v>0</v>
      </c>
      <c r="P6" s="182">
        <f>+'2000-01'!AC36</f>
        <v>0</v>
      </c>
      <c r="Q6" s="182">
        <f>+'2000-01'!AC37</f>
        <v>0</v>
      </c>
      <c r="R6" s="182">
        <f>+'2000-01'!AC38</f>
        <v>0</v>
      </c>
      <c r="S6" s="297">
        <f>+'2000-01'!AC39</f>
        <v>0</v>
      </c>
      <c r="T6" s="179"/>
      <c r="U6" s="615" t="s">
        <v>132</v>
      </c>
      <c r="V6" s="616"/>
    </row>
    <row r="7" spans="1:22" ht="28.15" customHeight="1" x14ac:dyDescent="0.4">
      <c r="A7" s="181">
        <f>+'2001-02'!Anno_1</f>
        <v>0</v>
      </c>
      <c r="B7" s="302">
        <f>+'2001-02'!AC18</f>
        <v>0</v>
      </c>
      <c r="C7" s="182">
        <f>+'2001-02'!AC19</f>
        <v>0</v>
      </c>
      <c r="D7" s="182">
        <f>+'2001-02'!AC20</f>
        <v>0</v>
      </c>
      <c r="E7" s="182">
        <f>+'2001-02'!AC21</f>
        <v>0</v>
      </c>
      <c r="F7" s="182">
        <f>+'2001-02'!AC22</f>
        <v>0</v>
      </c>
      <c r="G7" s="297">
        <f>+'2001-02'!AC23</f>
        <v>0</v>
      </c>
      <c r="H7" s="183">
        <f>+'2001-02'!AC26</f>
        <v>0</v>
      </c>
      <c r="I7" s="182">
        <f>+'2001-02'!AC27</f>
        <v>0</v>
      </c>
      <c r="J7" s="182">
        <f>+'2001-02'!AC28</f>
        <v>0</v>
      </c>
      <c r="K7" s="182">
        <f>+'2001-02'!AC29</f>
        <v>0</v>
      </c>
      <c r="L7" s="182">
        <f>+'2001-02'!AC30</f>
        <v>0</v>
      </c>
      <c r="M7" s="305">
        <f>+'2001-02'!AC31</f>
        <v>0</v>
      </c>
      <c r="N7" s="302">
        <f>+'2001-02'!AC34</f>
        <v>0</v>
      </c>
      <c r="O7" s="182">
        <f>+'2001-02'!AC35</f>
        <v>0</v>
      </c>
      <c r="P7" s="182">
        <f>+'2001-02'!AC36</f>
        <v>0</v>
      </c>
      <c r="Q7" s="182">
        <f>+'2001-02'!AC37</f>
        <v>0</v>
      </c>
      <c r="R7" s="182">
        <f>+'2001-02'!AC38</f>
        <v>0</v>
      </c>
      <c r="S7" s="297">
        <f>+'2001-02'!AC39</f>
        <v>0</v>
      </c>
      <c r="T7" s="179"/>
      <c r="U7" s="617"/>
      <c r="V7" s="618"/>
    </row>
    <row r="8" spans="1:22" ht="28.15" customHeight="1" x14ac:dyDescent="0.4">
      <c r="A8" s="181">
        <f>+'2002-03'!Anno_1</f>
        <v>0</v>
      </c>
      <c r="B8" s="302">
        <f>+'2002-03'!AC18</f>
        <v>0</v>
      </c>
      <c r="C8" s="182">
        <f>+'2002-03'!AC19</f>
        <v>0</v>
      </c>
      <c r="D8" s="182">
        <f>+'2002-03'!AC20</f>
        <v>0</v>
      </c>
      <c r="E8" s="182">
        <f>+'2002-03'!AC21</f>
        <v>0</v>
      </c>
      <c r="F8" s="182">
        <f>+'2002-03'!AC22</f>
        <v>0</v>
      </c>
      <c r="G8" s="297">
        <f>+'2002-03'!AC23</f>
        <v>0</v>
      </c>
      <c r="H8" s="183">
        <f>+'2002-03'!AC26</f>
        <v>0</v>
      </c>
      <c r="I8" s="182">
        <f>+'2002-03'!AC27</f>
        <v>0</v>
      </c>
      <c r="J8" s="182">
        <f>+'2002-03'!AC28</f>
        <v>0</v>
      </c>
      <c r="K8" s="182">
        <f>+'2002-03'!AC29</f>
        <v>0</v>
      </c>
      <c r="L8" s="182">
        <f>+'2002-03'!AC30</f>
        <v>0</v>
      </c>
      <c r="M8" s="305">
        <f>+'2002-03'!AC31</f>
        <v>0</v>
      </c>
      <c r="N8" s="302">
        <f>+'2002-03'!AC34</f>
        <v>0</v>
      </c>
      <c r="O8" s="182">
        <f>+'2002-03'!AC35</f>
        <v>0</v>
      </c>
      <c r="P8" s="182">
        <f>+'2002-03'!AC36</f>
        <v>0</v>
      </c>
      <c r="Q8" s="182">
        <f>+'2002-03'!AC37</f>
        <v>0</v>
      </c>
      <c r="R8" s="182">
        <f>+'2002-03'!AC38</f>
        <v>0</v>
      </c>
      <c r="S8" s="297">
        <f>+'2002-03'!AC39</f>
        <v>0</v>
      </c>
      <c r="T8" s="179"/>
      <c r="U8" s="617"/>
      <c r="V8" s="618"/>
    </row>
    <row r="9" spans="1:22" ht="28.15" customHeight="1" thickBot="1" x14ac:dyDescent="0.45">
      <c r="A9" s="181">
        <f>+'2004-05'!Anno_1</f>
        <v>0</v>
      </c>
      <c r="B9" s="302">
        <f>+'2004-05'!AC18</f>
        <v>0</v>
      </c>
      <c r="C9" s="182">
        <f>+'2004-05'!AC19</f>
        <v>0</v>
      </c>
      <c r="D9" s="182">
        <f>+'2004-05'!AC20</f>
        <v>0</v>
      </c>
      <c r="E9" s="182">
        <f>+'2004-05'!AC21</f>
        <v>0</v>
      </c>
      <c r="F9" s="182">
        <f>+'2004-05'!AC22</f>
        <v>0</v>
      </c>
      <c r="G9" s="297">
        <f>+'2004-05'!AC23</f>
        <v>0</v>
      </c>
      <c r="H9" s="183">
        <f>+'2004-05'!AC26</f>
        <v>0</v>
      </c>
      <c r="I9" s="182">
        <f>+'2004-05'!AC27</f>
        <v>0</v>
      </c>
      <c r="J9" s="182">
        <f>+'2004-05'!AC28</f>
        <v>0</v>
      </c>
      <c r="K9" s="182">
        <f>+'2004-05'!AC29</f>
        <v>0</v>
      </c>
      <c r="L9" s="182">
        <f>+'2004-05'!AC30</f>
        <v>0</v>
      </c>
      <c r="M9" s="305">
        <f>+'2004-05'!AC31</f>
        <v>0</v>
      </c>
      <c r="N9" s="302">
        <f>+'2004-05'!AC34</f>
        <v>0</v>
      </c>
      <c r="O9" s="182">
        <f>+'2004-05'!AC35</f>
        <v>0</v>
      </c>
      <c r="P9" s="182">
        <f>+'2004-05'!AC36</f>
        <v>0</v>
      </c>
      <c r="Q9" s="182">
        <f>+'2004-05'!AC37</f>
        <v>0</v>
      </c>
      <c r="R9" s="182">
        <f>+'2004-05'!AC38</f>
        <v>0</v>
      </c>
      <c r="S9" s="297">
        <f>+'2004-05'!AC39</f>
        <v>0</v>
      </c>
      <c r="T9" s="179"/>
      <c r="U9" s="619"/>
      <c r="V9" s="620"/>
    </row>
    <row r="10" spans="1:22" ht="28.15" customHeight="1" x14ac:dyDescent="0.4">
      <c r="A10" s="181">
        <f>+'2005-06'!Anno_1</f>
        <v>0</v>
      </c>
      <c r="B10" s="302">
        <f>+'2005-06'!AC18</f>
        <v>0</v>
      </c>
      <c r="C10" s="182">
        <f>+'2005-06'!AC19</f>
        <v>0</v>
      </c>
      <c r="D10" s="182">
        <f>+'2005-06'!AC20</f>
        <v>0</v>
      </c>
      <c r="E10" s="182">
        <f>+'2005-06'!AC21</f>
        <v>0</v>
      </c>
      <c r="F10" s="182">
        <f>+'2005-06'!AC22</f>
        <v>0</v>
      </c>
      <c r="G10" s="297">
        <f>+'2005-06'!AC23</f>
        <v>0</v>
      </c>
      <c r="H10" s="183">
        <f>+'2005-06'!AC26</f>
        <v>0</v>
      </c>
      <c r="I10" s="182">
        <f>+'2005-06'!AC27</f>
        <v>0</v>
      </c>
      <c r="J10" s="182">
        <f>+'2005-06'!AC28</f>
        <v>0</v>
      </c>
      <c r="K10" s="182">
        <f>+'2005-06'!AC29</f>
        <v>0</v>
      </c>
      <c r="L10" s="182">
        <f>+'2005-06'!AC30</f>
        <v>0</v>
      </c>
      <c r="M10" s="305">
        <f>+'2005-06'!AC31</f>
        <v>0</v>
      </c>
      <c r="N10" s="302">
        <f>+'2005-06'!AC34</f>
        <v>0</v>
      </c>
      <c r="O10" s="182">
        <f>+'2005-06'!AC35</f>
        <v>0</v>
      </c>
      <c r="P10" s="182">
        <f>+'2005-06'!AC36</f>
        <v>0</v>
      </c>
      <c r="Q10" s="182">
        <f>+'2005-06'!AC37</f>
        <v>0</v>
      </c>
      <c r="R10" s="182">
        <f>+'2005-06'!AC38</f>
        <v>0</v>
      </c>
      <c r="S10" s="297">
        <f>+'2005-06'!AC39</f>
        <v>0</v>
      </c>
      <c r="T10" s="179"/>
    </row>
    <row r="11" spans="1:22" ht="28.15" customHeight="1" x14ac:dyDescent="0.4">
      <c r="A11" s="181">
        <f>+'2008-09'!Anno_1</f>
        <v>0</v>
      </c>
      <c r="B11" s="302">
        <f>+'2008-09'!AC18</f>
        <v>0</v>
      </c>
      <c r="C11" s="182">
        <f>+'2008-09'!AC19</f>
        <v>0</v>
      </c>
      <c r="D11" s="182">
        <f>+'2008-09'!AC20</f>
        <v>0</v>
      </c>
      <c r="E11" s="182">
        <f>+'2008-09'!AC21</f>
        <v>0</v>
      </c>
      <c r="F11" s="182">
        <f>+'2008-09'!AC22</f>
        <v>0</v>
      </c>
      <c r="G11" s="297">
        <f>+'2008-09'!AC23</f>
        <v>0</v>
      </c>
      <c r="H11" s="183">
        <f>+'2008-09'!AC26</f>
        <v>0</v>
      </c>
      <c r="I11" s="182">
        <f>+'2008-09'!AC27</f>
        <v>0</v>
      </c>
      <c r="J11" s="182">
        <f>+'2008-09'!AC28</f>
        <v>0</v>
      </c>
      <c r="K11" s="182">
        <f>+'2008-09'!AC29</f>
        <v>0</v>
      </c>
      <c r="L11" s="182">
        <f>+'2008-09'!AC30</f>
        <v>0</v>
      </c>
      <c r="M11" s="305">
        <f>+'2008-09'!AC31</f>
        <v>0</v>
      </c>
      <c r="N11" s="302">
        <f>+'2008-09'!AC34</f>
        <v>0</v>
      </c>
      <c r="O11" s="182">
        <f>+'2008-09'!AC35</f>
        <v>0</v>
      </c>
      <c r="P11" s="182">
        <f>+'2008-09'!AC36</f>
        <v>0</v>
      </c>
      <c r="Q11" s="182">
        <f>+'2008-09'!AC37</f>
        <v>0</v>
      </c>
      <c r="R11" s="182">
        <f>+'2008-09'!AC38</f>
        <v>0</v>
      </c>
      <c r="S11" s="297">
        <f>+'2008-09'!AC39</f>
        <v>0</v>
      </c>
      <c r="T11" s="179"/>
    </row>
    <row r="12" spans="1:22" ht="28.15" customHeight="1" x14ac:dyDescent="0.4">
      <c r="A12" s="181">
        <f>+'2016-17'!Anno_1</f>
        <v>0</v>
      </c>
      <c r="B12" s="302">
        <f>+'2016-17'!AC18</f>
        <v>0</v>
      </c>
      <c r="C12" s="182">
        <f>+'2016-17'!AC19</f>
        <v>0</v>
      </c>
      <c r="D12" s="182">
        <f>+'2016-17'!AC20</f>
        <v>0</v>
      </c>
      <c r="E12" s="182">
        <f>+'2016-17'!AC21</f>
        <v>0</v>
      </c>
      <c r="F12" s="182">
        <f>+'2016-17'!AC22</f>
        <v>0</v>
      </c>
      <c r="G12" s="297">
        <f>+'2016-17'!AC23</f>
        <v>0</v>
      </c>
      <c r="H12" s="183">
        <f>+'2016-17'!AC26</f>
        <v>0</v>
      </c>
      <c r="I12" s="182">
        <f>+'2016-17'!AC27</f>
        <v>0</v>
      </c>
      <c r="J12" s="182">
        <f>+'2016-17'!AC28</f>
        <v>0</v>
      </c>
      <c r="K12" s="182">
        <f>+'2016-17'!AC29</f>
        <v>0</v>
      </c>
      <c r="L12" s="182">
        <f>+'2016-17'!AC30</f>
        <v>0</v>
      </c>
      <c r="M12" s="305">
        <f>+'2016-17'!AC31</f>
        <v>0</v>
      </c>
      <c r="N12" s="302">
        <f>+'2016-17'!AC34</f>
        <v>0</v>
      </c>
      <c r="O12" s="182">
        <f>+'2016-17'!AC35</f>
        <v>0</v>
      </c>
      <c r="P12" s="182">
        <f>+'2016-17'!AC36</f>
        <v>0</v>
      </c>
      <c r="Q12" s="182">
        <f>+'2016-17'!AC37</f>
        <v>0</v>
      </c>
      <c r="R12" s="182">
        <f>+'2016-17'!AC38</f>
        <v>0</v>
      </c>
      <c r="S12" s="297">
        <f>+'2016-17'!AC39</f>
        <v>0</v>
      </c>
      <c r="T12" s="179"/>
    </row>
    <row r="13" spans="1:22" ht="28.15" customHeight="1" x14ac:dyDescent="0.4">
      <c r="A13" s="172">
        <f>+'2017-18'!Anno_1</f>
        <v>0</v>
      </c>
      <c r="B13" s="302">
        <f>+'2017-18'!AC18</f>
        <v>0</v>
      </c>
      <c r="C13" s="182">
        <f>+'2017-18'!AC19</f>
        <v>0</v>
      </c>
      <c r="D13" s="182">
        <f>+'2017-18'!AC20</f>
        <v>0</v>
      </c>
      <c r="E13" s="182">
        <f>+'2017-18'!AC21</f>
        <v>0</v>
      </c>
      <c r="F13" s="182">
        <f>+'2017-18'!AC22</f>
        <v>0</v>
      </c>
      <c r="G13" s="297">
        <f>+'2017-18'!AC23</f>
        <v>0</v>
      </c>
      <c r="H13" s="183">
        <f>+'2017-18'!AC26</f>
        <v>0</v>
      </c>
      <c r="I13" s="182">
        <f>+'2017-18'!AC27</f>
        <v>0</v>
      </c>
      <c r="J13" s="182">
        <f>+'2017-18'!AC28</f>
        <v>0</v>
      </c>
      <c r="K13" s="182">
        <f>+'2017-18'!AC29</f>
        <v>0</v>
      </c>
      <c r="L13" s="182">
        <f>+'2017-18'!AC30</f>
        <v>0</v>
      </c>
      <c r="M13" s="305">
        <f>+'2017-18'!AC31</f>
        <v>0</v>
      </c>
      <c r="N13" s="302">
        <f>+'2017-18'!AC34</f>
        <v>0</v>
      </c>
      <c r="O13" s="182">
        <f>+'2017-18'!AC35</f>
        <v>0</v>
      </c>
      <c r="P13" s="182">
        <f>+'2017-18'!AC36</f>
        <v>0</v>
      </c>
      <c r="Q13" s="182">
        <f>+'2017-18'!AC37</f>
        <v>0</v>
      </c>
      <c r="R13" s="182">
        <f>+'2017-18'!AC38</f>
        <v>0</v>
      </c>
      <c r="S13" s="297">
        <f>+'2017-18'!AC39</f>
        <v>0</v>
      </c>
      <c r="T13" s="179"/>
    </row>
    <row r="14" spans="1:22" ht="28.15" customHeight="1" x14ac:dyDescent="0.4">
      <c r="A14" s="181">
        <f>+'2018-19'!Anno_1</f>
        <v>0</v>
      </c>
      <c r="B14" s="302">
        <f>+'2018-19'!AC18</f>
        <v>0</v>
      </c>
      <c r="C14" s="182">
        <f>+'2018-19'!AC19</f>
        <v>0</v>
      </c>
      <c r="D14" s="182">
        <f>+'2018-19'!AC20</f>
        <v>0</v>
      </c>
      <c r="E14" s="182">
        <f>+'2018-19'!AC21</f>
        <v>0</v>
      </c>
      <c r="F14" s="182">
        <f>+'2018-19'!AC22</f>
        <v>0</v>
      </c>
      <c r="G14" s="297">
        <f>+'2018-19'!AC23</f>
        <v>0</v>
      </c>
      <c r="H14" s="183">
        <f>+'2018-19'!AC26</f>
        <v>0</v>
      </c>
      <c r="I14" s="182">
        <f>+'2018-19'!AC27</f>
        <v>0</v>
      </c>
      <c r="J14" s="182">
        <f>+'2018-19'!AC28</f>
        <v>0</v>
      </c>
      <c r="K14" s="182">
        <f>+'2018-19'!AC29</f>
        <v>0</v>
      </c>
      <c r="L14" s="182">
        <f>+'2018-19'!AC30</f>
        <v>0</v>
      </c>
      <c r="M14" s="305">
        <f>+'2018-19'!AC31</f>
        <v>0</v>
      </c>
      <c r="N14" s="302">
        <f>+'2018-19'!AC34</f>
        <v>0</v>
      </c>
      <c r="O14" s="182">
        <f>+'2018-19'!AC35</f>
        <v>0</v>
      </c>
      <c r="P14" s="182">
        <f>+'2018-19'!AC36</f>
        <v>0</v>
      </c>
      <c r="Q14" s="182">
        <f>+'2018-19'!AC37</f>
        <v>0</v>
      </c>
      <c r="R14" s="182">
        <f>+'2018-19'!AC38</f>
        <v>0</v>
      </c>
      <c r="S14" s="297">
        <f>+'2018-19'!AC39</f>
        <v>0</v>
      </c>
      <c r="T14" s="179"/>
    </row>
    <row r="15" spans="1:22" ht="28.15" customHeight="1" x14ac:dyDescent="0.4">
      <c r="A15" s="181">
        <f>+'2019-20'!Anno_1</f>
        <v>0</v>
      </c>
      <c r="B15" s="302">
        <f>+'2019-20'!AC18</f>
        <v>0</v>
      </c>
      <c r="C15" s="182">
        <f>+'2019-20'!AC$19</f>
        <v>0</v>
      </c>
      <c r="D15" s="182">
        <f>+'2019-20'!AC$20</f>
        <v>0</v>
      </c>
      <c r="E15" s="182">
        <f>+'2019-20'!AC$21</f>
        <v>0</v>
      </c>
      <c r="F15" s="182">
        <f>+'2019-20'!AC$22</f>
        <v>0</v>
      </c>
      <c r="G15" s="297">
        <f>+'2019-20'!AC$23</f>
        <v>0</v>
      </c>
      <c r="H15" s="183">
        <f>+'2019-20'!AC$26</f>
        <v>0</v>
      </c>
      <c r="I15" s="182">
        <f>+'2019-20'!AC$27</f>
        <v>0</v>
      </c>
      <c r="J15" s="182">
        <f>+'2019-20'!AC$28</f>
        <v>0</v>
      </c>
      <c r="K15" s="182">
        <f>+'2019-20'!AC$29</f>
        <v>0</v>
      </c>
      <c r="L15" s="182">
        <f>+'2019-20'!AC$30</f>
        <v>0</v>
      </c>
      <c r="M15" s="305">
        <f>+'2019-20'!AC$31</f>
        <v>0</v>
      </c>
      <c r="N15" s="302">
        <f>+'2019-20'!AC$34</f>
        <v>0</v>
      </c>
      <c r="O15" s="182">
        <f>+'2019-20'!AC$35</f>
        <v>0</v>
      </c>
      <c r="P15" s="182">
        <f>+'2019-20'!AC$36</f>
        <v>0</v>
      </c>
      <c r="Q15" s="182">
        <f>+'2019-20'!AC$37</f>
        <v>0</v>
      </c>
      <c r="R15" s="182">
        <f>+'2019-20'!AC$38</f>
        <v>0</v>
      </c>
      <c r="S15" s="297">
        <f>+'2019-20'!AC$39</f>
        <v>0</v>
      </c>
      <c r="T15" s="179"/>
    </row>
    <row r="16" spans="1:22" ht="28.15" customHeight="1" x14ac:dyDescent="0.4">
      <c r="A16" s="181">
        <f>+'2020-21'!Anno_1</f>
        <v>0</v>
      </c>
      <c r="B16" s="302">
        <f>+'2020-21'!AC$18</f>
        <v>0</v>
      </c>
      <c r="C16" s="182">
        <f>+'2020-21'!AC$19</f>
        <v>0</v>
      </c>
      <c r="D16" s="182">
        <f>+'2020-21'!AC$20</f>
        <v>0</v>
      </c>
      <c r="E16" s="182">
        <f>+'2020-21'!AC$21</f>
        <v>0</v>
      </c>
      <c r="F16" s="182">
        <f>+'2020-21'!AC$22</f>
        <v>0</v>
      </c>
      <c r="G16" s="297">
        <f>+'2020-21'!AC$23</f>
        <v>0</v>
      </c>
      <c r="H16" s="183">
        <f>+'2020-21'!AC$26</f>
        <v>0</v>
      </c>
      <c r="I16" s="182">
        <f>+'2020-21'!AC$27</f>
        <v>0</v>
      </c>
      <c r="J16" s="182">
        <f>+'2020-21'!AC$28</f>
        <v>0</v>
      </c>
      <c r="K16" s="182">
        <f>+'2020-21'!AC$29</f>
        <v>0</v>
      </c>
      <c r="L16" s="182">
        <f>+'2020-21'!AC$30</f>
        <v>0</v>
      </c>
      <c r="M16" s="305">
        <f>+'2020-21'!AC$31</f>
        <v>0</v>
      </c>
      <c r="N16" s="302">
        <f>+'2020-21'!AC$34</f>
        <v>0</v>
      </c>
      <c r="O16" s="182">
        <f>+'2020-21'!AC$35</f>
        <v>0</v>
      </c>
      <c r="P16" s="182">
        <f>+'2020-21'!AC$36</f>
        <v>0</v>
      </c>
      <c r="Q16" s="182">
        <f>+'2020-21'!AC$37</f>
        <v>0</v>
      </c>
      <c r="R16" s="182">
        <f>+'2020-21'!AC$38</f>
        <v>0</v>
      </c>
      <c r="S16" s="297">
        <f>+'2020-21'!AC$39</f>
        <v>0</v>
      </c>
      <c r="T16" s="179"/>
    </row>
    <row r="17" spans="1:20" ht="28.15" customHeight="1" x14ac:dyDescent="0.4">
      <c r="A17" s="181">
        <f>+'A14'!Anno_1</f>
        <v>0</v>
      </c>
      <c r="B17" s="302">
        <f>+'A14'!AC$18</f>
        <v>0</v>
      </c>
      <c r="C17" s="182">
        <f>+'A14'!AC$19</f>
        <v>0</v>
      </c>
      <c r="D17" s="182">
        <f>+'A14'!AC$20</f>
        <v>0</v>
      </c>
      <c r="E17" s="182">
        <f>+'A14'!AC$21</f>
        <v>0</v>
      </c>
      <c r="F17" s="182">
        <f>+'A14'!AC$22</f>
        <v>0</v>
      </c>
      <c r="G17" s="297">
        <f>+'A14'!AC$23</f>
        <v>0</v>
      </c>
      <c r="H17" s="183">
        <f>+'A14'!AC$26</f>
        <v>0</v>
      </c>
      <c r="I17" s="182">
        <f>+'A14'!AC$27</f>
        <v>0</v>
      </c>
      <c r="J17" s="182">
        <f>+'A14'!AC$28</f>
        <v>0</v>
      </c>
      <c r="K17" s="182">
        <f>+'A14'!AC$29</f>
        <v>0</v>
      </c>
      <c r="L17" s="182">
        <f>+'A14'!AC$30</f>
        <v>0</v>
      </c>
      <c r="M17" s="305">
        <f>+'A14'!AC$31</f>
        <v>0</v>
      </c>
      <c r="N17" s="302">
        <f>+'A14'!AC$34</f>
        <v>0</v>
      </c>
      <c r="O17" s="182">
        <f>+'A14'!AC$35</f>
        <v>0</v>
      </c>
      <c r="P17" s="182">
        <f>+'A14'!AC$36</f>
        <v>0</v>
      </c>
      <c r="Q17" s="182">
        <f>+'A14'!AC$37</f>
        <v>0</v>
      </c>
      <c r="R17" s="182">
        <f>+'A14'!AC$38</f>
        <v>0</v>
      </c>
      <c r="S17" s="297">
        <f>+'A14'!AC$39</f>
        <v>0</v>
      </c>
      <c r="T17" s="179"/>
    </row>
    <row r="18" spans="1:20" ht="28.15" customHeight="1" x14ac:dyDescent="0.4">
      <c r="A18" s="181">
        <f>+'A15'!Anno_1</f>
        <v>0</v>
      </c>
      <c r="B18" s="302">
        <f>+'A15'!AC$18</f>
        <v>0</v>
      </c>
      <c r="C18" s="182">
        <f>+'A15'!AC$19</f>
        <v>0</v>
      </c>
      <c r="D18" s="182">
        <f>+'A15'!AC$20</f>
        <v>0</v>
      </c>
      <c r="E18" s="182">
        <f>+'A15'!AC$21</f>
        <v>0</v>
      </c>
      <c r="F18" s="182">
        <f>+'A15'!AC$22</f>
        <v>0</v>
      </c>
      <c r="G18" s="297">
        <f>+'A15'!AC$23</f>
        <v>0</v>
      </c>
      <c r="H18" s="183">
        <f>+'A15'!AC$26</f>
        <v>0</v>
      </c>
      <c r="I18" s="182">
        <f>+'A15'!AC$27</f>
        <v>0</v>
      </c>
      <c r="J18" s="182">
        <f>+'A15'!AC$28</f>
        <v>0</v>
      </c>
      <c r="K18" s="182">
        <f>+'A15'!AC$29</f>
        <v>0</v>
      </c>
      <c r="L18" s="182">
        <f>+'A15'!AC$30</f>
        <v>0</v>
      </c>
      <c r="M18" s="305">
        <f>+'A15'!AC$31</f>
        <v>0</v>
      </c>
      <c r="N18" s="302">
        <f>+'A15'!AC$34</f>
        <v>0</v>
      </c>
      <c r="O18" s="182">
        <f>+'A15'!AC$35</f>
        <v>0</v>
      </c>
      <c r="P18" s="182">
        <f>+'A15'!AC$36</f>
        <v>0</v>
      </c>
      <c r="Q18" s="182">
        <f>+'A15'!AC$37</f>
        <v>0</v>
      </c>
      <c r="R18" s="182">
        <f>+'A15'!AC$38</f>
        <v>0</v>
      </c>
      <c r="S18" s="297">
        <f>+'A15'!AC$39</f>
        <v>0</v>
      </c>
      <c r="T18" s="179"/>
    </row>
    <row r="19" spans="1:20" ht="28.15" customHeight="1" x14ac:dyDescent="0.4">
      <c r="A19" s="181">
        <f>+'A16'!Anno_1</f>
        <v>0</v>
      </c>
      <c r="B19" s="302">
        <f>+'A16'!AC$18</f>
        <v>0</v>
      </c>
      <c r="C19" s="182">
        <f>+'A16'!AC$19</f>
        <v>0</v>
      </c>
      <c r="D19" s="182">
        <f>+'A16'!AC$20</f>
        <v>0</v>
      </c>
      <c r="E19" s="182">
        <f>+'A16'!AC$21</f>
        <v>0</v>
      </c>
      <c r="F19" s="182">
        <f>+'A16'!AC$22</f>
        <v>0</v>
      </c>
      <c r="G19" s="297">
        <f>+'A16'!AC$23</f>
        <v>0</v>
      </c>
      <c r="H19" s="183">
        <f>+'A16'!AC$26</f>
        <v>0</v>
      </c>
      <c r="I19" s="182">
        <f>+'A16'!AC$27</f>
        <v>0</v>
      </c>
      <c r="J19" s="182">
        <f>+'A16'!AC$28</f>
        <v>0</v>
      </c>
      <c r="K19" s="182">
        <f>+'A16'!AC$29</f>
        <v>0</v>
      </c>
      <c r="L19" s="182">
        <f>+'A16'!AC$30</f>
        <v>0</v>
      </c>
      <c r="M19" s="305">
        <f>+'A16'!AC$31</f>
        <v>0</v>
      </c>
      <c r="N19" s="302">
        <f>+'A16'!AC$34</f>
        <v>0</v>
      </c>
      <c r="O19" s="182">
        <f>+'A16'!AC$35</f>
        <v>0</v>
      </c>
      <c r="P19" s="182">
        <f>+'A16'!AC$36</f>
        <v>0</v>
      </c>
      <c r="Q19" s="182">
        <f>+'A16'!AC$37</f>
        <v>0</v>
      </c>
      <c r="R19" s="182">
        <f>+'A16'!AC$38</f>
        <v>0</v>
      </c>
      <c r="S19" s="297">
        <f>+'A16'!AC$39</f>
        <v>0</v>
      </c>
      <c r="T19" s="179"/>
    </row>
    <row r="20" spans="1:20" ht="28.15" customHeight="1" x14ac:dyDescent="0.4">
      <c r="A20" s="181">
        <f>+'A17'!Anno_1</f>
        <v>0</v>
      </c>
      <c r="B20" s="302">
        <f>+'1998-99'!AC$18</f>
        <v>0</v>
      </c>
      <c r="C20" s="182">
        <f>+'A17'!AC$19</f>
        <v>0</v>
      </c>
      <c r="D20" s="182">
        <f>+'A17'!AC$20</f>
        <v>0</v>
      </c>
      <c r="E20" s="182">
        <f>+'A17'!AC$21</f>
        <v>0</v>
      </c>
      <c r="F20" s="182">
        <f>+'A17'!AC$22</f>
        <v>0</v>
      </c>
      <c r="G20" s="297">
        <f>+'A17'!AC$23</f>
        <v>0</v>
      </c>
      <c r="H20" s="183">
        <f>+'A17'!AC$26</f>
        <v>0</v>
      </c>
      <c r="I20" s="182">
        <f>+'A17'!AC$27</f>
        <v>0</v>
      </c>
      <c r="J20" s="182">
        <f>+'A17'!AC$28</f>
        <v>0</v>
      </c>
      <c r="K20" s="182">
        <f>+'A17'!AC$29</f>
        <v>0</v>
      </c>
      <c r="L20" s="182">
        <f>+'A17'!AC$30</f>
        <v>0</v>
      </c>
      <c r="M20" s="305">
        <f>+'A17'!AC$31</f>
        <v>0</v>
      </c>
      <c r="N20" s="302">
        <f>+'A17'!AC$34</f>
        <v>0</v>
      </c>
      <c r="O20" s="182">
        <f>+'A17'!AC$35</f>
        <v>0</v>
      </c>
      <c r="P20" s="182">
        <f>+'A17'!AC$36</f>
        <v>0</v>
      </c>
      <c r="Q20" s="182">
        <f>+'A17'!AC$37</f>
        <v>0</v>
      </c>
      <c r="R20" s="182">
        <f>+'A17'!AC$38</f>
        <v>0</v>
      </c>
      <c r="S20" s="297">
        <f>+'A17'!AC$39</f>
        <v>0</v>
      </c>
      <c r="T20" s="179"/>
    </row>
    <row r="21" spans="1:20" ht="28.15" customHeight="1" x14ac:dyDescent="0.4">
      <c r="A21" s="181">
        <f>+'A18'!Anno_1</f>
        <v>0</v>
      </c>
      <c r="B21" s="302">
        <f>+'A18'!AC$18</f>
        <v>0</v>
      </c>
      <c r="C21" s="182">
        <f>+'A18'!AC$19</f>
        <v>0</v>
      </c>
      <c r="D21" s="182">
        <f>+'A18'!AC$20</f>
        <v>0</v>
      </c>
      <c r="E21" s="182">
        <f>+'A18'!AC$21</f>
        <v>0</v>
      </c>
      <c r="F21" s="182">
        <f>+'A18'!AC$22</f>
        <v>0</v>
      </c>
      <c r="G21" s="297">
        <f>+'A18'!AC$23</f>
        <v>0</v>
      </c>
      <c r="H21" s="183">
        <f>+'A18'!AC$26</f>
        <v>0</v>
      </c>
      <c r="I21" s="182">
        <f>+'A18'!AC$27</f>
        <v>0</v>
      </c>
      <c r="J21" s="182">
        <f>+'A18'!AC$28</f>
        <v>0</v>
      </c>
      <c r="K21" s="182">
        <f>+'A18'!AC$29</f>
        <v>0</v>
      </c>
      <c r="L21" s="182">
        <f>+'A18'!AC$30</f>
        <v>0</v>
      </c>
      <c r="M21" s="305">
        <f>+'A18'!AC$31</f>
        <v>0</v>
      </c>
      <c r="N21" s="302">
        <f>+'A18'!AC$34</f>
        <v>0</v>
      </c>
      <c r="O21" s="182">
        <f>+'A18'!AC$35</f>
        <v>0</v>
      </c>
      <c r="P21" s="182">
        <f>+'A18'!AC$36</f>
        <v>0</v>
      </c>
      <c r="Q21" s="182">
        <f>+'A18'!AC$37</f>
        <v>0</v>
      </c>
      <c r="R21" s="182">
        <f>+'A18'!AC$38</f>
        <v>0</v>
      </c>
      <c r="S21" s="297">
        <f>+'A18'!AC$39</f>
        <v>0</v>
      </c>
      <c r="T21" s="179"/>
    </row>
    <row r="22" spans="1:20" ht="28.15" customHeight="1" x14ac:dyDescent="0.4">
      <c r="A22" s="181">
        <f>+'A19'!Anno_1</f>
        <v>0</v>
      </c>
      <c r="B22" s="302">
        <f>+'A19'!AC$18</f>
        <v>0</v>
      </c>
      <c r="C22" s="182">
        <f>+'A19'!AC$19</f>
        <v>0</v>
      </c>
      <c r="D22" s="182">
        <f>+'A19'!AC$20</f>
        <v>0</v>
      </c>
      <c r="E22" s="182">
        <f>+'A19'!AC$21</f>
        <v>0</v>
      </c>
      <c r="F22" s="182">
        <f>+'A19'!AC$22</f>
        <v>0</v>
      </c>
      <c r="G22" s="297">
        <f>+'A19'!AC$23</f>
        <v>0</v>
      </c>
      <c r="H22" s="183">
        <f>+'A19'!AC$26</f>
        <v>0</v>
      </c>
      <c r="I22" s="182">
        <f>+'A19'!AC$27</f>
        <v>0</v>
      </c>
      <c r="J22" s="182">
        <f>+'A19'!AC$28</f>
        <v>0</v>
      </c>
      <c r="K22" s="182">
        <f>+'A19'!AC$29</f>
        <v>0</v>
      </c>
      <c r="L22" s="182">
        <f>+'A19'!AC$30</f>
        <v>0</v>
      </c>
      <c r="M22" s="305">
        <f>+'A19'!AC$31</f>
        <v>0</v>
      </c>
      <c r="N22" s="302">
        <f>+'A19'!AC$34</f>
        <v>0</v>
      </c>
      <c r="O22" s="182">
        <f>+'A19'!AC$35</f>
        <v>0</v>
      </c>
      <c r="P22" s="182">
        <f>+'A19'!AC$36</f>
        <v>0</v>
      </c>
      <c r="Q22" s="182">
        <f>+'A19'!AC$37</f>
        <v>0</v>
      </c>
      <c r="R22" s="182">
        <f>+'A19'!AC$38</f>
        <v>0</v>
      </c>
      <c r="S22" s="297">
        <f>+'A19'!AC$39</f>
        <v>0</v>
      </c>
      <c r="T22" s="179"/>
    </row>
    <row r="23" spans="1:20" ht="28.15" customHeight="1" thickBot="1" x14ac:dyDescent="0.45">
      <c r="A23" s="282">
        <f>+'2003-04'!Anno_1</f>
        <v>0</v>
      </c>
      <c r="B23" s="303">
        <f>+'2003-04'!AC18</f>
        <v>0</v>
      </c>
      <c r="C23" s="171">
        <f>+'2003-04'!AC$19</f>
        <v>0</v>
      </c>
      <c r="D23" s="171">
        <f>+'2003-04'!AC$20</f>
        <v>0</v>
      </c>
      <c r="E23" s="171">
        <f>+'2003-04'!AC$21</f>
        <v>0</v>
      </c>
      <c r="F23" s="171">
        <f>+'2003-04'!AC$22</f>
        <v>0</v>
      </c>
      <c r="G23" s="298">
        <f>+'2003-04'!AC$23</f>
        <v>0</v>
      </c>
      <c r="H23" s="300">
        <f>+'2003-04'!AC$26</f>
        <v>0</v>
      </c>
      <c r="I23" s="171">
        <f>+'2003-04'!AC$27</f>
        <v>0</v>
      </c>
      <c r="J23" s="171">
        <f>+'2003-04'!AC$28</f>
        <v>0</v>
      </c>
      <c r="K23" s="171">
        <f>+'2003-04'!AC$29</f>
        <v>0</v>
      </c>
      <c r="L23" s="171">
        <f>+'2003-04'!AC$30</f>
        <v>0</v>
      </c>
      <c r="M23" s="306">
        <f>+'2003-04'!AC$31</f>
        <v>0</v>
      </c>
      <c r="N23" s="303">
        <f>+'2003-04'!AC$34</f>
        <v>0</v>
      </c>
      <c r="O23" s="171">
        <f>+'2003-04'!AC$35</f>
        <v>0</v>
      </c>
      <c r="P23" s="171">
        <f>+'2003-04'!AC$36</f>
        <v>0</v>
      </c>
      <c r="Q23" s="171">
        <f>+'2003-04'!AC$37</f>
        <v>0</v>
      </c>
      <c r="R23" s="171">
        <f>+'2003-04'!AC$38</f>
        <v>0</v>
      </c>
      <c r="S23" s="298">
        <f>+'2003-04'!AC$39</f>
        <v>0</v>
      </c>
      <c r="T23" s="179"/>
    </row>
    <row r="24" spans="1:20" ht="31.5" customHeight="1" thickTop="1" thickBot="1" x14ac:dyDescent="0.45">
      <c r="A24" s="293" t="s">
        <v>127</v>
      </c>
      <c r="B24" s="289">
        <f>SUM(B4:B23)</f>
        <v>0</v>
      </c>
      <c r="C24" s="289">
        <f t="shared" ref="C24:S24" si="0">SUM(C4:C23)</f>
        <v>0</v>
      </c>
      <c r="D24" s="289">
        <f t="shared" si="0"/>
        <v>0</v>
      </c>
      <c r="E24" s="289">
        <f t="shared" si="0"/>
        <v>0</v>
      </c>
      <c r="F24" s="290">
        <f t="shared" si="0"/>
        <v>0</v>
      </c>
      <c r="G24" s="291">
        <f t="shared" si="0"/>
        <v>0</v>
      </c>
      <c r="H24" s="289">
        <f t="shared" si="0"/>
        <v>0</v>
      </c>
      <c r="I24" s="289">
        <f t="shared" si="0"/>
        <v>0</v>
      </c>
      <c r="J24" s="289">
        <f t="shared" si="0"/>
        <v>0</v>
      </c>
      <c r="K24" s="289">
        <f t="shared" si="0"/>
        <v>0</v>
      </c>
      <c r="L24" s="290">
        <f t="shared" si="0"/>
        <v>0</v>
      </c>
      <c r="M24" s="291">
        <f t="shared" si="0"/>
        <v>0</v>
      </c>
      <c r="N24" s="292">
        <f t="shared" si="0"/>
        <v>0</v>
      </c>
      <c r="O24" s="289">
        <f t="shared" si="0"/>
        <v>0</v>
      </c>
      <c r="P24" s="289">
        <f t="shared" si="0"/>
        <v>0</v>
      </c>
      <c r="Q24" s="289">
        <f t="shared" si="0"/>
        <v>0</v>
      </c>
      <c r="R24" s="290">
        <f t="shared" si="0"/>
        <v>0</v>
      </c>
      <c r="S24" s="291">
        <f t="shared" si="0"/>
        <v>0</v>
      </c>
      <c r="T24" s="179"/>
    </row>
    <row r="25" spans="1:20" ht="25.9" customHeight="1" thickTop="1" thickBot="1" x14ac:dyDescent="0.45">
      <c r="A25" s="158"/>
      <c r="B25" s="628" t="s">
        <v>128</v>
      </c>
      <c r="C25" s="628"/>
      <c r="D25" s="628"/>
      <c r="E25" s="628"/>
      <c r="F25" s="629"/>
      <c r="G25" s="159">
        <f>+'SCHEDE '!M19</f>
        <v>0</v>
      </c>
      <c r="H25" s="628" t="s">
        <v>128</v>
      </c>
      <c r="I25" s="628"/>
      <c r="J25" s="628"/>
      <c r="K25" s="628"/>
      <c r="L25" s="629"/>
      <c r="M25" s="159">
        <f>+'SCHEDE '!C22</f>
        <v>0</v>
      </c>
      <c r="N25" s="628" t="s">
        <v>128</v>
      </c>
      <c r="O25" s="628"/>
      <c r="P25" s="628"/>
      <c r="Q25" s="628"/>
      <c r="R25" s="629"/>
      <c r="S25" s="160">
        <f>+'SCHEDE '!W20</f>
        <v>0</v>
      </c>
    </row>
    <row r="26" spans="1:20" ht="33.4" customHeight="1" thickBot="1" x14ac:dyDescent="0.45">
      <c r="A26" s="393" t="s">
        <v>7</v>
      </c>
      <c r="B26" s="394" t="str">
        <f>+Start!X4</f>
        <v>21.2</v>
      </c>
      <c r="C26" s="621" t="s">
        <v>129</v>
      </c>
      <c r="D26" s="621"/>
      <c r="E26" s="621"/>
      <c r="F26" s="621"/>
      <c r="G26" s="160">
        <f>+G24+G25</f>
        <v>0</v>
      </c>
      <c r="H26" s="161"/>
      <c r="I26" s="621" t="s">
        <v>129</v>
      </c>
      <c r="J26" s="621"/>
      <c r="K26" s="621"/>
      <c r="L26" s="621"/>
      <c r="M26" s="160">
        <f>+M24+M25</f>
        <v>0</v>
      </c>
      <c r="N26" s="161"/>
      <c r="O26" s="621" t="s">
        <v>129</v>
      </c>
      <c r="P26" s="621"/>
      <c r="Q26" s="621"/>
      <c r="R26" s="621"/>
      <c r="S26" s="160">
        <f>+S24+S25</f>
        <v>0</v>
      </c>
    </row>
    <row r="27" spans="1:20" ht="17.25" x14ac:dyDescent="0.4">
      <c r="G27" s="162"/>
    </row>
  </sheetData>
  <sheetProtection algorithmName="SHA-512" hashValue="b2S5ghp0CDibtBDvv6dquzwelaZBN6bYLLf3+Dh16yt/MRmBz/EIQlFs+ftCoUHVAClFujl4ybc4EQj0Tp4dCA==" saltValue="mToSbyCgwk8d4tiNcbVB3A==" spinCount="100000" sheet="1" objects="1" scenarios="1"/>
  <mergeCells count="14">
    <mergeCell ref="J1:S1"/>
    <mergeCell ref="F1:I1"/>
    <mergeCell ref="B25:F25"/>
    <mergeCell ref="H25:L25"/>
    <mergeCell ref="N25:R25"/>
    <mergeCell ref="B2:G2"/>
    <mergeCell ref="H2:M2"/>
    <mergeCell ref="N2:S2"/>
    <mergeCell ref="B1:E1"/>
    <mergeCell ref="U6:V9"/>
    <mergeCell ref="C26:F26"/>
    <mergeCell ref="I26:L26"/>
    <mergeCell ref="O26:R26"/>
    <mergeCell ref="A2:A3"/>
  </mergeCells>
  <pageMargins left="0.51181102362204722" right="0.31496062992125984" top="0.15748031496062992" bottom="0.15748031496062992" header="0" footer="0.11811023622047245"/>
  <pageSetup paperSize="9" scale="77"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oglio4">
    <pageSetUpPr fitToPage="1"/>
  </sheetPr>
  <dimension ref="A1:AZ45"/>
  <sheetViews>
    <sheetView showGridLines="0" zoomScale="75" zoomScaleNormal="75" workbookViewId="0">
      <selection activeCell="C1" sqref="C1:C2"/>
    </sheetView>
  </sheetViews>
  <sheetFormatPr defaultColWidth="9.140625" defaultRowHeight="13.15" x14ac:dyDescent="0.4"/>
  <cols>
    <col min="1" max="1" width="7" style="134" customWidth="1"/>
    <col min="2" max="2" width="3.85546875" style="134" customWidth="1"/>
    <col min="3" max="3" width="28.640625" style="134" customWidth="1"/>
    <col min="4" max="5" width="18.85546875" style="134" customWidth="1"/>
    <col min="6" max="6" width="15.640625" style="134" customWidth="1"/>
    <col min="7" max="7" width="12.640625" style="134" customWidth="1"/>
    <col min="8" max="8" width="5.640625" style="134" customWidth="1"/>
    <col min="9" max="12" width="1.85546875" style="134" customWidth="1"/>
    <col min="13" max="13" width="9.640625" style="134" customWidth="1"/>
    <col min="14" max="16" width="6.140625" style="134" customWidth="1"/>
    <col min="17" max="24" width="9.140625" style="134" hidden="1" customWidth="1"/>
    <col min="25" max="25" width="5" style="134" hidden="1" customWidth="1"/>
    <col min="26" max="26" width="3.140625" style="134" hidden="1" customWidth="1"/>
    <col min="27" max="27" width="0.140625" style="134" customWidth="1"/>
    <col min="28" max="28" width="2" style="134" customWidth="1"/>
    <col min="29" max="29" width="12.640625" style="134" customWidth="1"/>
    <col min="30" max="30" width="2.640625" style="134" customWidth="1"/>
    <col min="31" max="31" width="20.35546875" style="134" customWidth="1"/>
    <col min="32" max="32" width="1.640625" style="134" customWidth="1"/>
    <col min="33" max="33" width="6.640625" style="134" customWidth="1"/>
    <col min="34" max="34" width="2.640625" style="134" customWidth="1"/>
    <col min="35" max="38" width="9.140625" style="134"/>
    <col min="39" max="39" width="2.640625" style="134" customWidth="1"/>
    <col min="40" max="16384" width="9.140625" style="134"/>
  </cols>
  <sheetData>
    <row r="1" spans="1:52" customFormat="1" ht="25.15" customHeight="1" thickBot="1" x14ac:dyDescent="0.45">
      <c r="A1" s="704" t="s">
        <v>108</v>
      </c>
      <c r="B1" s="705"/>
      <c r="C1" s="708"/>
      <c r="D1" s="210" t="s">
        <v>84</v>
      </c>
      <c r="E1" s="211" t="s">
        <v>5</v>
      </c>
      <c r="F1" s="727" t="s">
        <v>142</v>
      </c>
      <c r="G1" s="728"/>
      <c r="H1" s="728"/>
      <c r="I1" s="728"/>
      <c r="J1" s="728"/>
      <c r="K1" s="721" t="str">
        <f>IF(+'SCHEDE '!B2=0,"Inserire il nome nel file SCHEDE",+'SCHEDE '!B2)</f>
        <v/>
      </c>
      <c r="L1" s="722"/>
      <c r="M1" s="722"/>
      <c r="N1" s="722"/>
      <c r="O1" s="722"/>
      <c r="P1" s="722"/>
      <c r="Q1" s="722"/>
      <c r="R1" s="722"/>
      <c r="S1" s="722"/>
      <c r="T1" s="722"/>
      <c r="U1" s="722"/>
      <c r="V1" s="722"/>
      <c r="W1" s="722"/>
      <c r="X1" s="722"/>
      <c r="Y1" s="722"/>
      <c r="Z1" s="722"/>
      <c r="AA1" s="722"/>
      <c r="AB1" s="722"/>
      <c r="AC1" s="723"/>
      <c r="AD1" s="134"/>
      <c r="AE1" s="134"/>
      <c r="AF1" s="134"/>
      <c r="AG1" s="134"/>
      <c r="AH1" s="134"/>
      <c r="AI1" s="774" t="s">
        <v>230</v>
      </c>
      <c r="AJ1" s="775"/>
      <c r="AK1" s="775"/>
      <c r="AL1" s="775"/>
      <c r="AM1" s="775"/>
      <c r="AN1" s="776"/>
      <c r="AO1" s="134"/>
      <c r="AP1" s="134"/>
      <c r="AQ1" s="134"/>
      <c r="AR1" s="134"/>
      <c r="AS1" s="134"/>
      <c r="AT1" s="134"/>
      <c r="AU1" s="134"/>
      <c r="AV1" s="134"/>
      <c r="AW1" s="134"/>
      <c r="AX1" s="134"/>
      <c r="AY1" s="134"/>
      <c r="AZ1" s="134"/>
    </row>
    <row r="2" spans="1:52" customFormat="1" ht="25.15" customHeight="1" thickBot="1" x14ac:dyDescent="0.45">
      <c r="A2" s="706"/>
      <c r="B2" s="707"/>
      <c r="C2" s="709"/>
      <c r="D2" s="192"/>
      <c r="E2" s="193"/>
      <c r="F2" s="729"/>
      <c r="G2" s="730"/>
      <c r="H2" s="730"/>
      <c r="I2" s="730"/>
      <c r="J2" s="730"/>
      <c r="K2" s="724"/>
      <c r="L2" s="725"/>
      <c r="M2" s="725"/>
      <c r="N2" s="725"/>
      <c r="O2" s="725"/>
      <c r="P2" s="725"/>
      <c r="Q2" s="725"/>
      <c r="R2" s="725"/>
      <c r="S2" s="725"/>
      <c r="T2" s="725"/>
      <c r="U2" s="725"/>
      <c r="V2" s="725"/>
      <c r="W2" s="725"/>
      <c r="X2" s="725"/>
      <c r="Y2" s="725"/>
      <c r="Z2" s="725"/>
      <c r="AA2" s="725"/>
      <c r="AB2" s="725"/>
      <c r="AC2" s="726"/>
      <c r="AD2" s="134"/>
      <c r="AE2" s="163" t="s">
        <v>7</v>
      </c>
      <c r="AF2" s="639" t="str">
        <f>+'2019-20'!AF2</f>
        <v>21.2</v>
      </c>
      <c r="AG2" s="640"/>
      <c r="AH2" s="134"/>
      <c r="AI2" s="777"/>
      <c r="AJ2" s="778"/>
      <c r="AK2" s="778"/>
      <c r="AL2" s="778"/>
      <c r="AM2" s="778"/>
      <c r="AN2" s="779"/>
      <c r="AO2" s="134"/>
      <c r="AP2" s="134"/>
      <c r="AQ2" s="134"/>
      <c r="AR2" s="134"/>
      <c r="AS2" s="134"/>
      <c r="AT2" s="134"/>
      <c r="AU2" s="134"/>
      <c r="AV2" s="134"/>
      <c r="AW2" s="134"/>
      <c r="AX2" s="134"/>
      <c r="AY2" s="134"/>
      <c r="AZ2" s="134"/>
    </row>
    <row r="3" spans="1:52" customFormat="1" ht="25.15" customHeight="1" thickBot="1" x14ac:dyDescent="0.45">
      <c r="A3" s="153"/>
      <c r="B3" s="153"/>
      <c r="C3" s="153"/>
      <c r="D3" s="153"/>
      <c r="E3" s="153"/>
      <c r="F3" s="191"/>
      <c r="G3" s="189" t="s">
        <v>134</v>
      </c>
      <c r="H3" s="711" t="s">
        <v>143</v>
      </c>
      <c r="I3" s="712"/>
      <c r="J3" s="712"/>
      <c r="K3" s="712"/>
      <c r="L3" s="713"/>
      <c r="M3" s="153"/>
      <c r="N3" s="153"/>
      <c r="O3" s="134"/>
      <c r="P3" s="134"/>
      <c r="Q3" s="134"/>
      <c r="R3" s="134"/>
      <c r="S3" s="134"/>
      <c r="T3" s="134"/>
      <c r="U3" s="134"/>
      <c r="V3" s="134"/>
      <c r="W3" s="134"/>
      <c r="X3" s="134"/>
      <c r="Y3" s="134"/>
      <c r="Z3" s="134"/>
      <c r="AA3" s="134"/>
      <c r="AB3" s="134"/>
      <c r="AC3" s="134"/>
      <c r="AD3" s="134"/>
      <c r="AE3" s="134"/>
      <c r="AF3" s="134"/>
      <c r="AG3" s="134"/>
      <c r="AH3" s="134"/>
      <c r="AI3" s="134"/>
      <c r="AJ3" s="134"/>
      <c r="AK3" s="134"/>
      <c r="AL3" s="134"/>
      <c r="AM3" s="134"/>
      <c r="AN3" s="134"/>
      <c r="AO3" s="134"/>
      <c r="AP3" s="134"/>
      <c r="AQ3" s="134"/>
      <c r="AR3" s="134"/>
      <c r="AS3" s="134"/>
      <c r="AT3" s="134"/>
      <c r="AU3" s="134"/>
      <c r="AV3" s="134"/>
      <c r="AW3" s="134"/>
      <c r="AX3" s="134"/>
      <c r="AY3" s="134"/>
      <c r="AZ3" s="134"/>
    </row>
    <row r="4" spans="1:52" customFormat="1" ht="30" customHeight="1" thickTop="1" x14ac:dyDescent="0.4">
      <c r="A4" s="672" t="s">
        <v>108</v>
      </c>
      <c r="B4" s="664" t="s">
        <v>89</v>
      </c>
      <c r="C4" s="716" t="s">
        <v>83</v>
      </c>
      <c r="D4" s="714" t="s">
        <v>84</v>
      </c>
      <c r="E4" s="714" t="s">
        <v>5</v>
      </c>
      <c r="F4" s="666" t="s">
        <v>107</v>
      </c>
      <c r="G4" s="702" t="s">
        <v>151</v>
      </c>
      <c r="H4" s="731" t="s">
        <v>149</v>
      </c>
      <c r="I4" s="732"/>
      <c r="J4" s="732"/>
      <c r="K4" s="732"/>
      <c r="L4" s="733"/>
      <c r="M4" s="694" t="s">
        <v>6</v>
      </c>
      <c r="N4" s="696" t="s">
        <v>88</v>
      </c>
      <c r="O4" s="697"/>
      <c r="P4" s="698"/>
      <c r="Q4" s="95" t="s">
        <v>90</v>
      </c>
      <c r="R4" s="95" t="s">
        <v>91</v>
      </c>
      <c r="S4" s="95" t="s">
        <v>92</v>
      </c>
      <c r="T4" s="95" t="s">
        <v>93</v>
      </c>
      <c r="U4" s="95" t="s">
        <v>94</v>
      </c>
      <c r="V4" s="95" t="s">
        <v>95</v>
      </c>
      <c r="W4" s="95" t="s">
        <v>96</v>
      </c>
      <c r="X4" s="95" t="s">
        <v>97</v>
      </c>
      <c r="Y4" s="95" t="s">
        <v>98</v>
      </c>
      <c r="AA4" s="90"/>
      <c r="AB4" s="134"/>
      <c r="AC4" s="689" t="s">
        <v>135</v>
      </c>
      <c r="AD4" s="135"/>
      <c r="AE4" s="649" t="s">
        <v>111</v>
      </c>
      <c r="AF4" s="650"/>
      <c r="AG4" s="651"/>
      <c r="AH4" s="134"/>
      <c r="AI4" s="780" t="s">
        <v>144</v>
      </c>
      <c r="AJ4" s="780"/>
      <c r="AK4" s="780"/>
      <c r="AL4" s="780"/>
      <c r="AM4" s="780"/>
      <c r="AN4" s="780"/>
      <c r="AO4" s="134"/>
      <c r="AP4" s="134"/>
      <c r="AQ4" s="134"/>
      <c r="AR4" s="134"/>
      <c r="AS4" s="134"/>
      <c r="AT4" s="134"/>
      <c r="AU4" s="134"/>
      <c r="AV4" s="134"/>
      <c r="AW4" s="134"/>
      <c r="AX4" s="134"/>
      <c r="AY4" s="134"/>
      <c r="AZ4" s="134"/>
    </row>
    <row r="5" spans="1:52" customFormat="1" ht="30" customHeight="1" thickBot="1" x14ac:dyDescent="0.45">
      <c r="A5" s="673"/>
      <c r="B5" s="665"/>
      <c r="C5" s="717"/>
      <c r="D5" s="715"/>
      <c r="E5" s="715"/>
      <c r="F5" s="667"/>
      <c r="G5" s="703"/>
      <c r="H5" s="734"/>
      <c r="I5" s="735"/>
      <c r="J5" s="735"/>
      <c r="K5" s="735"/>
      <c r="L5" s="736"/>
      <c r="M5" s="695"/>
      <c r="N5" s="89" t="s">
        <v>85</v>
      </c>
      <c r="O5" s="4" t="s">
        <v>86</v>
      </c>
      <c r="P5" s="5" t="s">
        <v>87</v>
      </c>
      <c r="Q5" s="95" t="s">
        <v>99</v>
      </c>
      <c r="R5" s="96"/>
      <c r="S5" s="96"/>
      <c r="T5" s="96"/>
      <c r="U5" s="96"/>
      <c r="V5" s="96"/>
      <c r="W5" s="96"/>
      <c r="X5" s="96"/>
      <c r="Y5" s="96"/>
      <c r="AA5" s="90"/>
      <c r="AB5" s="134"/>
      <c r="AC5" s="690"/>
      <c r="AD5" s="135"/>
      <c r="AE5" s="652"/>
      <c r="AF5" s="653"/>
      <c r="AG5" s="654"/>
      <c r="AH5" s="134"/>
      <c r="AI5" s="280" t="s">
        <v>145</v>
      </c>
      <c r="AJ5" s="280"/>
      <c r="AK5" s="280"/>
      <c r="AL5" s="280"/>
      <c r="AM5" s="398"/>
      <c r="AN5" s="408"/>
      <c r="AO5" s="134"/>
      <c r="AP5" s="134"/>
      <c r="AQ5" s="134"/>
      <c r="AR5" s="134"/>
      <c r="AS5" s="134"/>
      <c r="AT5" s="134"/>
      <c r="AU5" s="134"/>
      <c r="AV5" s="134"/>
      <c r="AW5" s="134"/>
      <c r="AX5" s="134"/>
      <c r="AY5" s="134"/>
      <c r="AZ5" s="134"/>
    </row>
    <row r="6" spans="1:52" customFormat="1" ht="25.15" customHeight="1" thickTop="1" thickBot="1" x14ac:dyDescent="0.6">
      <c r="A6" s="691" t="str">
        <f>IF(+Anno_1=0,"",+Anno_1)</f>
        <v/>
      </c>
      <c r="B6" s="91">
        <v>1</v>
      </c>
      <c r="C6" s="155"/>
      <c r="D6" s="201"/>
      <c r="E6" s="202"/>
      <c r="F6" s="154" t="str">
        <f>IF(OR(D6=0,E6=0,+Anno_1=0),"",IF(OR(E6&gt;data_2,D6&lt;data_1),"DATA ERRATA","ok"))</f>
        <v/>
      </c>
      <c r="G6" s="199"/>
      <c r="H6" s="699"/>
      <c r="I6" s="700"/>
      <c r="J6" s="700"/>
      <c r="K6" s="700"/>
      <c r="L6" s="701"/>
      <c r="M6" s="195">
        <f>IF(G6=0,0,      IF(H6=0,0,      IF(     AND(G6&lt;&gt;"AA",G6&lt;&gt;"AT",G6&lt;&gt;"CS",G6&lt;&gt;"ALTRO"),    "ERRORE",   IF(AND(H6&lt;&gt;"NON",H6&lt;&gt;"SS",H6&lt;&gt;"ENTE"),"ERRORE",ROUND(E6-D6+1,0)))))</f>
        <v>0</v>
      </c>
      <c r="N6" s="100">
        <f t="shared" ref="N6:N9" si="0">FLOOR(R6,1)</f>
        <v>0</v>
      </c>
      <c r="O6" s="97">
        <f>FLOOR(V6,1)</f>
        <v>0</v>
      </c>
      <c r="P6" s="102">
        <f t="shared" ref="P6" si="1">U6-X6</f>
        <v>0</v>
      </c>
      <c r="Q6" s="92">
        <f t="shared" ref="Q6" si="2">T6+X6+Y6</f>
        <v>0</v>
      </c>
      <c r="R6" s="93">
        <f t="shared" ref="R6" si="3">M6/365</f>
        <v>0</v>
      </c>
      <c r="S6" s="93">
        <f t="shared" ref="S6" si="4">FLOOR(R6,1)</f>
        <v>0</v>
      </c>
      <c r="T6" s="93">
        <f t="shared" ref="T6" si="5">S6*365</f>
        <v>0</v>
      </c>
      <c r="U6" s="93">
        <f t="shared" ref="U6" si="6">M6-T6</f>
        <v>0</v>
      </c>
      <c r="V6" s="93">
        <f t="shared" ref="V6" si="7">U6/30</f>
        <v>0</v>
      </c>
      <c r="W6" s="93">
        <f t="shared" ref="W6" si="8">FLOOR(V6,1)</f>
        <v>0</v>
      </c>
      <c r="X6" s="93">
        <f t="shared" ref="X6" si="9">W6*30</f>
        <v>0</v>
      </c>
      <c r="Y6" s="6">
        <f t="shared" ref="Y6" si="10">U6-X6</f>
        <v>0</v>
      </c>
      <c r="AA6" s="90"/>
      <c r="AB6" s="134"/>
      <c r="AC6" s="691" t="str">
        <f>IF(+Anno_1=0,"",+Anno_1)</f>
        <v/>
      </c>
      <c r="AD6" s="136"/>
      <c r="AE6" s="652"/>
      <c r="AF6" s="653"/>
      <c r="AG6" s="654"/>
      <c r="AH6" s="134"/>
      <c r="AI6" s="780" t="s">
        <v>146</v>
      </c>
      <c r="AJ6" s="780"/>
      <c r="AK6" s="780"/>
      <c r="AL6" s="780"/>
      <c r="AM6" s="780"/>
      <c r="AN6" s="780"/>
      <c r="AO6" s="134"/>
      <c r="AP6" s="134"/>
      <c r="AQ6" s="134"/>
      <c r="AR6" s="134"/>
      <c r="AS6" s="134"/>
      <c r="AT6" s="134"/>
      <c r="AU6" s="134"/>
      <c r="AV6" s="134"/>
      <c r="AW6" s="134"/>
      <c r="AX6" s="134"/>
      <c r="AY6" s="134"/>
      <c r="AZ6" s="134"/>
    </row>
    <row r="7" spans="1:52" customFormat="1" ht="25.15" customHeight="1" thickBot="1" x14ac:dyDescent="0.6">
      <c r="A7" s="692"/>
      <c r="B7" s="91">
        <v>2</v>
      </c>
      <c r="C7" s="155"/>
      <c r="D7" s="201"/>
      <c r="E7" s="202"/>
      <c r="F7" s="154" t="str">
        <f t="shared" ref="F7:F15" si="11">IF(OR(D7=0,E7=0,+Anno_1=0),"",IF(OR(E7&gt;data_2,D7&lt;data_1),"DATA ERRATA","ok"))</f>
        <v/>
      </c>
      <c r="G7" s="199"/>
      <c r="H7" s="699"/>
      <c r="I7" s="700"/>
      <c r="J7" s="700"/>
      <c r="K7" s="700"/>
      <c r="L7" s="701"/>
      <c r="M7" s="281">
        <f t="shared" ref="M7:M15" si="12">IF(G7=0,0,      IF(H7=0,0,      IF(     AND(G7&lt;&gt;"AA",G7&lt;&gt;"AT",G7&lt;&gt;"CS",G7&lt;&gt;"ALTRO"),    "ERRORE",   IF(AND(H7&lt;&gt;"NON",H7&lt;&gt;"SS",H7&lt;&gt;"ENTE"),"ERRORE",ROUND(E7-D7+1,0)))))</f>
        <v>0</v>
      </c>
      <c r="N7" s="100">
        <f t="shared" si="0"/>
        <v>0</v>
      </c>
      <c r="O7" s="101">
        <f t="shared" ref="O7:O9" si="13">FLOOR(V7,1)</f>
        <v>0</v>
      </c>
      <c r="P7" s="102">
        <f t="shared" ref="P7:P9" si="14">U7-X7</f>
        <v>0</v>
      </c>
      <c r="Q7" s="92">
        <f t="shared" ref="Q7:Q9" si="15">T7+X7+Y7</f>
        <v>0</v>
      </c>
      <c r="R7" s="93">
        <f t="shared" ref="R7:R9" si="16">M7/365</f>
        <v>0</v>
      </c>
      <c r="S7" s="93">
        <f t="shared" ref="S7:S15" si="17">FLOOR(R7,1)</f>
        <v>0</v>
      </c>
      <c r="T7" s="93">
        <f t="shared" ref="T7:T15" si="18">S7*365</f>
        <v>0</v>
      </c>
      <c r="U7" s="93">
        <f t="shared" ref="U7:U9" si="19">M7-T7</f>
        <v>0</v>
      </c>
      <c r="V7" s="93">
        <f t="shared" ref="V7:V15" si="20">U7/30</f>
        <v>0</v>
      </c>
      <c r="W7" s="93">
        <f t="shared" ref="W7:W15" si="21">FLOOR(V7,1)</f>
        <v>0</v>
      </c>
      <c r="X7" s="93">
        <f t="shared" ref="X7:X15" si="22">W7*30</f>
        <v>0</v>
      </c>
      <c r="Y7" s="6">
        <f t="shared" ref="Y7:Y9" si="23">U7-X7</f>
        <v>0</v>
      </c>
      <c r="AA7" s="90"/>
      <c r="AB7" s="134"/>
      <c r="AC7" s="692"/>
      <c r="AD7" s="137"/>
      <c r="AE7" s="686" t="s">
        <v>155</v>
      </c>
      <c r="AF7" s="687"/>
      <c r="AG7" s="688"/>
      <c r="AH7" s="134"/>
      <c r="AI7" s="280" t="s">
        <v>147</v>
      </c>
      <c r="AJ7" s="280"/>
      <c r="AK7" s="280"/>
      <c r="AL7" s="398"/>
      <c r="AM7" s="399"/>
      <c r="AN7" s="408"/>
      <c r="AO7" s="134"/>
      <c r="AP7" s="134"/>
      <c r="AQ7" s="134"/>
      <c r="AR7" s="134"/>
      <c r="AS7" s="134"/>
      <c r="AT7" s="134"/>
      <c r="AU7" s="134"/>
      <c r="AV7" s="134"/>
      <c r="AW7" s="134"/>
      <c r="AX7" s="134"/>
      <c r="AY7" s="134"/>
      <c r="AZ7" s="134"/>
    </row>
    <row r="8" spans="1:52" customFormat="1" ht="25.15" customHeight="1" thickBot="1" x14ac:dyDescent="0.6">
      <c r="A8" s="692"/>
      <c r="B8" s="91">
        <v>3</v>
      </c>
      <c r="C8" s="155"/>
      <c r="D8" s="201"/>
      <c r="E8" s="202"/>
      <c r="F8" s="154" t="str">
        <f t="shared" si="11"/>
        <v/>
      </c>
      <c r="G8" s="199"/>
      <c r="H8" s="699"/>
      <c r="I8" s="700"/>
      <c r="J8" s="700"/>
      <c r="K8" s="700"/>
      <c r="L8" s="701"/>
      <c r="M8" s="281">
        <f t="shared" si="12"/>
        <v>0</v>
      </c>
      <c r="N8" s="100">
        <f t="shared" si="0"/>
        <v>0</v>
      </c>
      <c r="O8" s="101">
        <f t="shared" si="13"/>
        <v>0</v>
      </c>
      <c r="P8" s="102">
        <f t="shared" si="14"/>
        <v>0</v>
      </c>
      <c r="Q8" s="92">
        <f t="shared" si="15"/>
        <v>0</v>
      </c>
      <c r="R8" s="93">
        <f t="shared" si="16"/>
        <v>0</v>
      </c>
      <c r="S8" s="93">
        <f t="shared" si="17"/>
        <v>0</v>
      </c>
      <c r="T8" s="93">
        <f t="shared" si="18"/>
        <v>0</v>
      </c>
      <c r="U8" s="93">
        <f t="shared" si="19"/>
        <v>0</v>
      </c>
      <c r="V8" s="93">
        <f t="shared" si="20"/>
        <v>0</v>
      </c>
      <c r="W8" s="93">
        <f t="shared" si="21"/>
        <v>0</v>
      </c>
      <c r="X8" s="93">
        <f t="shared" si="22"/>
        <v>0</v>
      </c>
      <c r="Y8" s="6">
        <f t="shared" si="23"/>
        <v>0</v>
      </c>
      <c r="AA8" s="90"/>
      <c r="AB8" s="134"/>
      <c r="AC8" s="692"/>
      <c r="AD8" s="137"/>
      <c r="AE8" s="683" t="s">
        <v>131</v>
      </c>
      <c r="AF8" s="684"/>
      <c r="AG8" s="685"/>
      <c r="AH8" s="134"/>
      <c r="AI8" s="166"/>
      <c r="AJ8" s="166"/>
      <c r="AK8" s="166"/>
      <c r="AL8" s="166"/>
      <c r="AM8" s="166"/>
      <c r="AN8" s="134"/>
      <c r="AO8" s="134"/>
      <c r="AP8" s="134"/>
      <c r="AQ8" s="134"/>
      <c r="AR8" s="134"/>
      <c r="AS8" s="134"/>
      <c r="AT8" s="134"/>
      <c r="AU8" s="134"/>
      <c r="AV8" s="134"/>
      <c r="AW8" s="134"/>
      <c r="AX8" s="134"/>
      <c r="AY8" s="134"/>
      <c r="AZ8" s="134"/>
    </row>
    <row r="9" spans="1:52" customFormat="1" ht="25.15" customHeight="1" thickBot="1" x14ac:dyDescent="0.6">
      <c r="A9" s="692"/>
      <c r="B9" s="91">
        <v>4</v>
      </c>
      <c r="C9" s="155"/>
      <c r="D9" s="201"/>
      <c r="E9" s="202"/>
      <c r="F9" s="154" t="str">
        <f t="shared" si="11"/>
        <v/>
      </c>
      <c r="G9" s="199"/>
      <c r="H9" s="699"/>
      <c r="I9" s="700"/>
      <c r="J9" s="700"/>
      <c r="K9" s="700"/>
      <c r="L9" s="701"/>
      <c r="M9" s="281">
        <f t="shared" si="12"/>
        <v>0</v>
      </c>
      <c r="N9" s="100">
        <f t="shared" si="0"/>
        <v>0</v>
      </c>
      <c r="O9" s="101">
        <f t="shared" si="13"/>
        <v>0</v>
      </c>
      <c r="P9" s="102">
        <f t="shared" si="14"/>
        <v>0</v>
      </c>
      <c r="Q9" s="92">
        <f t="shared" si="15"/>
        <v>0</v>
      </c>
      <c r="R9" s="93">
        <f t="shared" si="16"/>
        <v>0</v>
      </c>
      <c r="S9" s="93">
        <f t="shared" si="17"/>
        <v>0</v>
      </c>
      <c r="T9" s="93">
        <f t="shared" si="18"/>
        <v>0</v>
      </c>
      <c r="U9" s="93">
        <f t="shared" si="19"/>
        <v>0</v>
      </c>
      <c r="V9" s="93">
        <f t="shared" si="20"/>
        <v>0</v>
      </c>
      <c r="W9" s="93">
        <f t="shared" si="21"/>
        <v>0</v>
      </c>
      <c r="X9" s="93">
        <f t="shared" si="22"/>
        <v>0</v>
      </c>
      <c r="Y9" s="6">
        <f t="shared" si="23"/>
        <v>0</v>
      </c>
      <c r="AA9" s="90"/>
      <c r="AB9" s="134"/>
      <c r="AC9" s="692"/>
      <c r="AD9" s="137"/>
      <c r="AE9" s="165"/>
      <c r="AF9" s="165"/>
      <c r="AG9" s="165"/>
      <c r="AH9" s="134"/>
      <c r="AI9" s="166"/>
      <c r="AJ9" s="166"/>
      <c r="AK9" s="166"/>
      <c r="AL9" s="166"/>
      <c r="AM9" s="166"/>
      <c r="AN9" s="134"/>
      <c r="AO9" s="134"/>
      <c r="AP9" s="134"/>
      <c r="AQ9" s="134"/>
      <c r="AR9" s="134"/>
      <c r="AS9" s="134"/>
      <c r="AT9" s="134"/>
      <c r="AU9" s="134"/>
      <c r="AV9" s="134"/>
      <c r="AW9" s="134"/>
      <c r="AX9" s="134"/>
      <c r="AY9" s="134"/>
      <c r="AZ9" s="134"/>
    </row>
    <row r="10" spans="1:52" customFormat="1" ht="25.15" customHeight="1" thickBot="1" x14ac:dyDescent="0.6">
      <c r="A10" s="692"/>
      <c r="B10" s="91">
        <v>5</v>
      </c>
      <c r="C10" s="155"/>
      <c r="D10" s="201"/>
      <c r="E10" s="202"/>
      <c r="F10" s="154" t="str">
        <f t="shared" si="11"/>
        <v/>
      </c>
      <c r="G10" s="199"/>
      <c r="H10" s="699"/>
      <c r="I10" s="700"/>
      <c r="J10" s="700"/>
      <c r="K10" s="700"/>
      <c r="L10" s="701"/>
      <c r="M10" s="281">
        <f t="shared" si="12"/>
        <v>0</v>
      </c>
      <c r="N10" s="100">
        <f>FLOOR(R10,1)</f>
        <v>0</v>
      </c>
      <c r="O10" s="101">
        <f>FLOOR(V10,1)</f>
        <v>0</v>
      </c>
      <c r="P10" s="102">
        <f>U10-X10</f>
        <v>0</v>
      </c>
      <c r="Q10" s="92">
        <f>T10+X10+Y10</f>
        <v>0</v>
      </c>
      <c r="R10" s="93">
        <f>M10/365</f>
        <v>0</v>
      </c>
      <c r="S10" s="93">
        <f>FLOOR(R10,1)</f>
        <v>0</v>
      </c>
      <c r="T10" s="93">
        <f>S10*365</f>
        <v>0</v>
      </c>
      <c r="U10" s="93">
        <f>M10-T10</f>
        <v>0</v>
      </c>
      <c r="V10" s="93">
        <f>U10/30</f>
        <v>0</v>
      </c>
      <c r="W10" s="93">
        <f>FLOOR(V10,1)</f>
        <v>0</v>
      </c>
      <c r="X10" s="93">
        <f>W10*30</f>
        <v>0</v>
      </c>
      <c r="Y10" s="6">
        <f>U10-X10</f>
        <v>0</v>
      </c>
      <c r="AA10" s="90"/>
      <c r="AB10" s="134"/>
      <c r="AC10" s="692"/>
      <c r="AD10" s="710"/>
      <c r="AE10" s="655" t="s">
        <v>112</v>
      </c>
      <c r="AF10" s="656"/>
      <c r="AG10" s="657"/>
      <c r="AH10" s="134"/>
      <c r="AI10" s="781" t="s">
        <v>153</v>
      </c>
      <c r="AJ10" s="782"/>
      <c r="AK10" s="782"/>
      <c r="AL10" s="782"/>
      <c r="AM10" s="782"/>
      <c r="AN10" s="783"/>
      <c r="AO10" s="134"/>
      <c r="AP10" s="134"/>
      <c r="AQ10" s="134"/>
      <c r="AR10" s="134"/>
      <c r="AS10" s="134"/>
      <c r="AT10" s="134"/>
      <c r="AU10" s="134"/>
      <c r="AV10" s="134"/>
      <c r="AW10" s="134"/>
      <c r="AX10" s="134"/>
      <c r="AY10" s="134"/>
      <c r="AZ10" s="134"/>
    </row>
    <row r="11" spans="1:52" customFormat="1" ht="25.15" customHeight="1" thickBot="1" x14ac:dyDescent="0.6">
      <c r="A11" s="692"/>
      <c r="B11" s="91">
        <v>6</v>
      </c>
      <c r="C11" s="155"/>
      <c r="D11" s="201"/>
      <c r="E11" s="202"/>
      <c r="F11" s="154" t="str">
        <f t="shared" si="11"/>
        <v/>
      </c>
      <c r="G11" s="199"/>
      <c r="H11" s="699"/>
      <c r="I11" s="700"/>
      <c r="J11" s="700"/>
      <c r="K11" s="700"/>
      <c r="L11" s="701"/>
      <c r="M11" s="281">
        <f t="shared" si="12"/>
        <v>0</v>
      </c>
      <c r="N11" s="100">
        <f t="shared" ref="N11:N13" si="24">FLOOR(R11,1)</f>
        <v>0</v>
      </c>
      <c r="O11" s="101">
        <f t="shared" ref="O11:O13" si="25">FLOOR(V11,1)</f>
        <v>0</v>
      </c>
      <c r="P11" s="102">
        <f t="shared" ref="P11:P13" si="26">U11-X11</f>
        <v>0</v>
      </c>
      <c r="Q11" s="92">
        <f t="shared" ref="Q11:Q13" si="27">T11+X11+Y11</f>
        <v>0</v>
      </c>
      <c r="R11" s="93">
        <f t="shared" ref="R11:R13" si="28">M11/365</f>
        <v>0</v>
      </c>
      <c r="S11" s="93">
        <f t="shared" si="17"/>
        <v>0</v>
      </c>
      <c r="T11" s="93">
        <f t="shared" si="18"/>
        <v>0</v>
      </c>
      <c r="U11" s="93">
        <f t="shared" ref="U11:U13" si="29">M11-T11</f>
        <v>0</v>
      </c>
      <c r="V11" s="93">
        <f t="shared" si="20"/>
        <v>0</v>
      </c>
      <c r="W11" s="93">
        <f t="shared" si="21"/>
        <v>0</v>
      </c>
      <c r="X11" s="93">
        <f t="shared" si="22"/>
        <v>0</v>
      </c>
      <c r="Y11" s="6">
        <f t="shared" ref="Y11:Y13" si="30">U11-X11</f>
        <v>0</v>
      </c>
      <c r="AA11" s="90"/>
      <c r="AB11" s="134"/>
      <c r="AC11" s="692"/>
      <c r="AD11" s="710"/>
      <c r="AE11" s="658"/>
      <c r="AF11" s="659"/>
      <c r="AG11" s="660"/>
      <c r="AH11" s="134"/>
      <c r="AI11" s="781" t="s">
        <v>148</v>
      </c>
      <c r="AJ11" s="782"/>
      <c r="AK11" s="782"/>
      <c r="AL11" s="782"/>
      <c r="AM11" s="782"/>
      <c r="AN11" s="783"/>
      <c r="AO11" s="134"/>
      <c r="AP11" s="134"/>
      <c r="AQ11" s="134"/>
      <c r="AR11" s="134"/>
      <c r="AS11" s="134"/>
      <c r="AT11" s="134"/>
      <c r="AU11" s="134"/>
      <c r="AV11" s="134"/>
      <c r="AW11" s="134"/>
      <c r="AX11" s="134"/>
      <c r="AY11" s="134"/>
      <c r="AZ11" s="134"/>
    </row>
    <row r="12" spans="1:52" customFormat="1" ht="25.15" customHeight="1" thickBot="1" x14ac:dyDescent="0.6">
      <c r="A12" s="692"/>
      <c r="B12" s="91">
        <v>7</v>
      </c>
      <c r="C12" s="155"/>
      <c r="D12" s="201"/>
      <c r="E12" s="202"/>
      <c r="F12" s="154" t="str">
        <f t="shared" si="11"/>
        <v/>
      </c>
      <c r="G12" s="199"/>
      <c r="H12" s="699"/>
      <c r="I12" s="700"/>
      <c r="J12" s="700"/>
      <c r="K12" s="700"/>
      <c r="L12" s="701"/>
      <c r="M12" s="281">
        <f t="shared" si="12"/>
        <v>0</v>
      </c>
      <c r="N12" s="100">
        <f t="shared" si="24"/>
        <v>0</v>
      </c>
      <c r="O12" s="101">
        <f t="shared" si="25"/>
        <v>0</v>
      </c>
      <c r="P12" s="102">
        <f t="shared" si="26"/>
        <v>0</v>
      </c>
      <c r="Q12" s="92">
        <f t="shared" si="27"/>
        <v>0</v>
      </c>
      <c r="R12" s="93">
        <f t="shared" si="28"/>
        <v>0</v>
      </c>
      <c r="S12" s="93">
        <f t="shared" si="17"/>
        <v>0</v>
      </c>
      <c r="T12" s="93">
        <f t="shared" si="18"/>
        <v>0</v>
      </c>
      <c r="U12" s="93">
        <f t="shared" si="29"/>
        <v>0</v>
      </c>
      <c r="V12" s="93">
        <f t="shared" si="20"/>
        <v>0</v>
      </c>
      <c r="W12" s="93">
        <f t="shared" si="21"/>
        <v>0</v>
      </c>
      <c r="X12" s="93">
        <f t="shared" si="22"/>
        <v>0</v>
      </c>
      <c r="Y12" s="6">
        <f t="shared" si="30"/>
        <v>0</v>
      </c>
      <c r="AA12" s="90"/>
      <c r="AB12" s="134"/>
      <c r="AC12" s="692"/>
      <c r="AD12" s="710"/>
      <c r="AE12" s="658"/>
      <c r="AF12" s="659"/>
      <c r="AG12" s="660"/>
      <c r="AH12" s="134"/>
      <c r="AI12" s="737" t="s">
        <v>231</v>
      </c>
      <c r="AJ12" s="738"/>
      <c r="AK12" s="738"/>
      <c r="AL12" s="738"/>
      <c r="AM12" s="738"/>
      <c r="AN12" s="739"/>
      <c r="AO12" s="134"/>
      <c r="AP12" s="134"/>
      <c r="AQ12" s="134"/>
      <c r="AR12" s="134"/>
      <c r="AS12" s="134"/>
      <c r="AT12" s="134"/>
      <c r="AU12" s="134"/>
      <c r="AV12" s="134"/>
      <c r="AW12" s="134"/>
      <c r="AX12" s="134"/>
      <c r="AY12" s="134"/>
      <c r="AZ12" s="134"/>
    </row>
    <row r="13" spans="1:52" customFormat="1" ht="25.15" customHeight="1" thickBot="1" x14ac:dyDescent="0.6">
      <c r="A13" s="692"/>
      <c r="B13" s="91">
        <v>8</v>
      </c>
      <c r="C13" s="155"/>
      <c r="D13" s="201"/>
      <c r="E13" s="202"/>
      <c r="F13" s="154" t="str">
        <f t="shared" si="11"/>
        <v/>
      </c>
      <c r="G13" s="199"/>
      <c r="H13" s="699"/>
      <c r="I13" s="700"/>
      <c r="J13" s="700"/>
      <c r="K13" s="700"/>
      <c r="L13" s="701"/>
      <c r="M13" s="281">
        <f t="shared" si="12"/>
        <v>0</v>
      </c>
      <c r="N13" s="100">
        <f t="shared" si="24"/>
        <v>0</v>
      </c>
      <c r="O13" s="101">
        <f t="shared" si="25"/>
        <v>0</v>
      </c>
      <c r="P13" s="102">
        <f t="shared" si="26"/>
        <v>0</v>
      </c>
      <c r="Q13" s="92">
        <f t="shared" si="27"/>
        <v>0</v>
      </c>
      <c r="R13" s="93">
        <f t="shared" si="28"/>
        <v>0</v>
      </c>
      <c r="S13" s="93">
        <f t="shared" si="17"/>
        <v>0</v>
      </c>
      <c r="T13" s="93">
        <f t="shared" si="18"/>
        <v>0</v>
      </c>
      <c r="U13" s="93">
        <f t="shared" si="29"/>
        <v>0</v>
      </c>
      <c r="V13" s="93">
        <f t="shared" si="20"/>
        <v>0</v>
      </c>
      <c r="W13" s="93">
        <f t="shared" si="21"/>
        <v>0</v>
      </c>
      <c r="X13" s="93">
        <f t="shared" si="22"/>
        <v>0</v>
      </c>
      <c r="Y13" s="6">
        <f t="shared" si="30"/>
        <v>0</v>
      </c>
      <c r="AA13" s="90"/>
      <c r="AB13" s="134"/>
      <c r="AC13" s="692"/>
      <c r="AD13" s="710"/>
      <c r="AE13" s="658"/>
      <c r="AF13" s="659"/>
      <c r="AG13" s="660"/>
      <c r="AH13" s="134"/>
      <c r="AI13" s="737"/>
      <c r="AJ13" s="738"/>
      <c r="AK13" s="738"/>
      <c r="AL13" s="738"/>
      <c r="AM13" s="738"/>
      <c r="AN13" s="739"/>
      <c r="AO13" s="134"/>
      <c r="AP13" s="134"/>
      <c r="AQ13" s="134"/>
      <c r="AR13" s="134"/>
      <c r="AS13" s="134"/>
      <c r="AT13" s="134"/>
      <c r="AU13" s="134"/>
      <c r="AV13" s="134"/>
      <c r="AW13" s="134"/>
      <c r="AX13" s="134"/>
      <c r="AY13" s="134"/>
      <c r="AZ13" s="134"/>
    </row>
    <row r="14" spans="1:52" customFormat="1" ht="25.15" customHeight="1" thickBot="1" x14ac:dyDescent="0.6">
      <c r="A14" s="692"/>
      <c r="B14" s="91">
        <v>9</v>
      </c>
      <c r="C14" s="155"/>
      <c r="D14" s="201"/>
      <c r="E14" s="202"/>
      <c r="F14" s="154" t="str">
        <f t="shared" si="11"/>
        <v/>
      </c>
      <c r="G14" s="199"/>
      <c r="H14" s="699"/>
      <c r="I14" s="700"/>
      <c r="J14" s="700"/>
      <c r="K14" s="700"/>
      <c r="L14" s="701"/>
      <c r="M14" s="281">
        <f t="shared" si="12"/>
        <v>0</v>
      </c>
      <c r="N14" s="103">
        <f>FLOOR(R14,1)</f>
        <v>0</v>
      </c>
      <c r="O14" s="104">
        <f>FLOOR(V14,1)</f>
        <v>0</v>
      </c>
      <c r="P14" s="105">
        <f>U14-X14</f>
        <v>0</v>
      </c>
      <c r="Q14" s="92">
        <f>T14+X14+Y14</f>
        <v>0</v>
      </c>
      <c r="R14" s="93">
        <f>M14/365</f>
        <v>0</v>
      </c>
      <c r="S14" s="93">
        <f>FLOOR(R14,1)</f>
        <v>0</v>
      </c>
      <c r="T14" s="93">
        <f>S14*365</f>
        <v>0</v>
      </c>
      <c r="U14" s="93">
        <f>M14-T14</f>
        <v>0</v>
      </c>
      <c r="V14" s="93">
        <f>U14/30</f>
        <v>0</v>
      </c>
      <c r="W14" s="93">
        <f>FLOOR(V14,1)</f>
        <v>0</v>
      </c>
      <c r="X14" s="93">
        <f>W14*30</f>
        <v>0</v>
      </c>
      <c r="Y14" s="6">
        <f>U14-X14</f>
        <v>0</v>
      </c>
      <c r="AA14" s="90"/>
      <c r="AB14" s="134"/>
      <c r="AC14" s="692"/>
      <c r="AD14" s="138"/>
      <c r="AE14" s="658"/>
      <c r="AF14" s="659"/>
      <c r="AG14" s="660"/>
      <c r="AH14" s="134"/>
      <c r="AI14" s="314"/>
      <c r="AJ14" s="314"/>
      <c r="AK14" s="314"/>
      <c r="AL14" s="314"/>
      <c r="AM14" s="314"/>
      <c r="AN14" s="314"/>
      <c r="AO14" s="134"/>
      <c r="AP14" s="134"/>
      <c r="AQ14" s="134"/>
      <c r="AR14" s="134"/>
      <c r="AS14" s="134"/>
      <c r="AT14" s="134"/>
      <c r="AU14" s="134"/>
      <c r="AV14" s="134"/>
      <c r="AW14" s="134"/>
      <c r="AX14" s="134"/>
      <c r="AY14" s="134"/>
      <c r="AZ14" s="134"/>
    </row>
    <row r="15" spans="1:52" customFormat="1" ht="25.15" customHeight="1" thickBot="1" x14ac:dyDescent="0.6">
      <c r="A15" s="693"/>
      <c r="B15" s="91">
        <v>10</v>
      </c>
      <c r="C15" s="155"/>
      <c r="D15" s="203"/>
      <c r="E15" s="204"/>
      <c r="F15" s="154" t="str">
        <f t="shared" si="11"/>
        <v/>
      </c>
      <c r="G15" s="199"/>
      <c r="H15" s="699"/>
      <c r="I15" s="700"/>
      <c r="J15" s="700"/>
      <c r="K15" s="700"/>
      <c r="L15" s="701"/>
      <c r="M15" s="195">
        <f t="shared" si="12"/>
        <v>0</v>
      </c>
      <c r="N15" s="106">
        <f t="shared" ref="N15" si="31">FLOOR(R15,1)</f>
        <v>0</v>
      </c>
      <c r="O15" s="107">
        <f t="shared" ref="O15" si="32">FLOOR(V15,1)</f>
        <v>0</v>
      </c>
      <c r="P15" s="108">
        <f t="shared" ref="P15" si="33">U15-X15</f>
        <v>0</v>
      </c>
      <c r="Q15" s="92">
        <f t="shared" ref="Q15" si="34">T15+X15+Y15</f>
        <v>0</v>
      </c>
      <c r="R15" s="93">
        <f t="shared" ref="R15" si="35">M15/365</f>
        <v>0</v>
      </c>
      <c r="S15" s="93">
        <f t="shared" si="17"/>
        <v>0</v>
      </c>
      <c r="T15" s="93">
        <f t="shared" si="18"/>
        <v>0</v>
      </c>
      <c r="U15" s="93">
        <f t="shared" ref="U15" si="36">M15-T15</f>
        <v>0</v>
      </c>
      <c r="V15" s="93">
        <f t="shared" si="20"/>
        <v>0</v>
      </c>
      <c r="W15" s="93">
        <f t="shared" si="21"/>
        <v>0</v>
      </c>
      <c r="X15" s="93">
        <f t="shared" si="22"/>
        <v>0</v>
      </c>
      <c r="Y15" s="6">
        <f t="shared" ref="Y15" si="37">U15-X15</f>
        <v>0</v>
      </c>
      <c r="AB15" s="134"/>
      <c r="AC15" s="693"/>
      <c r="AD15" s="138"/>
      <c r="AE15" s="661"/>
      <c r="AF15" s="662"/>
      <c r="AG15" s="663"/>
      <c r="AH15" s="134"/>
      <c r="AI15" s="134"/>
      <c r="AJ15" s="134"/>
      <c r="AK15" s="134"/>
      <c r="AL15" s="134"/>
      <c r="AM15" s="134"/>
      <c r="AN15" s="134"/>
      <c r="AO15" s="134"/>
      <c r="AP15" s="134"/>
      <c r="AQ15" s="134"/>
      <c r="AR15" s="134"/>
      <c r="AS15" s="134"/>
      <c r="AT15" s="134"/>
      <c r="AU15" s="134"/>
      <c r="AV15" s="134"/>
      <c r="AW15" s="134"/>
      <c r="AX15" s="134"/>
      <c r="AY15" s="134"/>
      <c r="AZ15" s="134"/>
    </row>
    <row r="16" spans="1:52" customFormat="1" ht="22.5" thickBot="1" x14ac:dyDescent="0.6">
      <c r="A16" s="139"/>
      <c r="B16" s="139"/>
      <c r="C16" s="139"/>
      <c r="D16" s="139"/>
      <c r="E16" s="139"/>
      <c r="F16" s="139"/>
      <c r="G16" s="139"/>
      <c r="H16" s="139"/>
      <c r="I16" s="139"/>
      <c r="J16" s="139"/>
      <c r="K16" s="139"/>
      <c r="L16" s="139"/>
      <c r="M16" s="190">
        <f>SUM(M6:M15)</f>
        <v>0</v>
      </c>
      <c r="N16" s="110">
        <f t="shared" ref="N16" si="38">FLOOR(R16,1)</f>
        <v>0</v>
      </c>
      <c r="O16" s="111">
        <f t="shared" ref="O16" si="39">FLOOR(V16,1)</f>
        <v>0</v>
      </c>
      <c r="P16" s="112">
        <f t="shared" ref="P16" si="40">U16-X16</f>
        <v>0</v>
      </c>
      <c r="Q16" s="113">
        <f t="shared" ref="Q16" si="41">T16+X16+Y16</f>
        <v>0</v>
      </c>
      <c r="R16" s="113">
        <f>M16/365</f>
        <v>0</v>
      </c>
      <c r="S16" s="113">
        <f t="shared" ref="S16" si="42">FLOOR(R16,1)</f>
        <v>0</v>
      </c>
      <c r="T16" s="113">
        <f t="shared" ref="T16" si="43">S16*365</f>
        <v>0</v>
      </c>
      <c r="U16" s="113">
        <f>M16-T16</f>
        <v>0</v>
      </c>
      <c r="V16" s="113">
        <f t="shared" ref="V16" si="44">U16/30</f>
        <v>0</v>
      </c>
      <c r="W16" s="113">
        <f t="shared" ref="W16" si="45">FLOOR(V16,1)</f>
        <v>0</v>
      </c>
      <c r="X16" s="113">
        <f t="shared" ref="X16" si="46">W16*30</f>
        <v>0</v>
      </c>
      <c r="Y16" s="109"/>
      <c r="Z16" s="109"/>
      <c r="AA16" s="109"/>
      <c r="AB16" s="139"/>
      <c r="AC16" s="139"/>
      <c r="AD16" s="134"/>
      <c r="AE16" s="134"/>
      <c r="AF16" s="134"/>
      <c r="AG16" s="134"/>
      <c r="AH16" s="134"/>
      <c r="AI16" s="134"/>
      <c r="AJ16" s="134"/>
      <c r="AK16" s="134"/>
      <c r="AL16" s="134"/>
      <c r="AM16" s="134"/>
      <c r="AN16" s="134"/>
      <c r="AO16" s="134"/>
      <c r="AP16" s="134"/>
      <c r="AQ16" s="134"/>
      <c r="AR16" s="134"/>
      <c r="AS16" s="134"/>
      <c r="AT16" s="134"/>
      <c r="AU16" s="134"/>
      <c r="AV16" s="134"/>
      <c r="AW16" s="134"/>
      <c r="AX16" s="134"/>
      <c r="AY16" s="134"/>
      <c r="AZ16" s="134"/>
    </row>
    <row r="17" spans="1:52" customFormat="1" ht="24" customHeight="1" thickBot="1" x14ac:dyDescent="0.6">
      <c r="A17" s="139"/>
      <c r="B17" s="139"/>
      <c r="C17" s="139"/>
      <c r="D17" s="139"/>
      <c r="E17" s="139"/>
      <c r="F17" s="139"/>
      <c r="G17" s="139"/>
      <c r="H17" s="139"/>
      <c r="I17" s="139"/>
      <c r="J17" s="139"/>
      <c r="K17" s="139"/>
      <c r="L17" s="139"/>
      <c r="M17" s="140"/>
      <c r="N17" s="141" t="s">
        <v>85</v>
      </c>
      <c r="O17" s="141" t="s">
        <v>86</v>
      </c>
      <c r="P17" s="141" t="s">
        <v>87</v>
      </c>
      <c r="Q17" s="113"/>
      <c r="R17" s="113"/>
      <c r="S17" s="113"/>
      <c r="T17" s="113"/>
      <c r="U17" s="113"/>
      <c r="V17" s="113"/>
      <c r="W17" s="113"/>
      <c r="X17" s="113"/>
      <c r="Y17" s="109"/>
      <c r="Z17" s="109"/>
      <c r="AA17" s="109"/>
      <c r="AB17" s="139"/>
      <c r="AC17" s="142" t="s">
        <v>103</v>
      </c>
      <c r="AD17" s="134"/>
      <c r="AE17" s="134"/>
      <c r="AF17" s="134"/>
      <c r="AG17" s="134"/>
      <c r="AH17" s="134"/>
      <c r="AI17" s="134"/>
      <c r="AJ17" s="134"/>
      <c r="AK17" s="134"/>
      <c r="AL17" s="134"/>
      <c r="AM17" s="134"/>
      <c r="AN17" s="134"/>
      <c r="AO17" s="134"/>
      <c r="AP17" s="134"/>
      <c r="AQ17" s="134"/>
      <c r="AR17" s="134"/>
      <c r="AS17" s="134"/>
      <c r="AT17" s="134"/>
      <c r="AU17" s="134"/>
      <c r="AV17" s="134"/>
      <c r="AW17" s="134"/>
      <c r="AX17" s="134"/>
      <c r="AY17" s="134"/>
      <c r="AZ17" s="134"/>
    </row>
    <row r="18" spans="1:52" customFormat="1" ht="23.25" thickTop="1" thickBot="1" x14ac:dyDescent="0.6">
      <c r="A18" s="674" t="s">
        <v>102</v>
      </c>
      <c r="B18" s="675"/>
      <c r="C18" s="675"/>
      <c r="D18" s="675"/>
      <c r="E18" s="675"/>
      <c r="F18" s="675"/>
      <c r="G18" s="676"/>
      <c r="H18" s="271" t="s">
        <v>30</v>
      </c>
      <c r="I18" s="671" t="s">
        <v>150</v>
      </c>
      <c r="J18" s="671"/>
      <c r="K18" s="671"/>
      <c r="L18" s="671"/>
      <c r="M18" s="99">
        <f>SUMIFS(M6:M15,G6:G15,"CS",H6:H15,"ss")</f>
        <v>0</v>
      </c>
      <c r="N18" s="114">
        <f t="shared" ref="N18:N23" si="47">FLOOR(R18,1)</f>
        <v>0</v>
      </c>
      <c r="O18" s="115">
        <f t="shared" ref="O18:O23" si="48">FLOOR(V18,1)</f>
        <v>0</v>
      </c>
      <c r="P18" s="116">
        <f t="shared" ref="P18:P23" si="49">U18-X18</f>
        <v>0</v>
      </c>
      <c r="Q18" s="117">
        <f t="shared" ref="Q18:Q23" si="50">T18+X18+Y18</f>
        <v>0</v>
      </c>
      <c r="R18" s="117">
        <f t="shared" ref="R18:R22" si="51">M18/365</f>
        <v>0</v>
      </c>
      <c r="S18" s="117">
        <f t="shared" ref="S18:S23" si="52">FLOOR(R18,1)</f>
        <v>0</v>
      </c>
      <c r="T18" s="117">
        <f t="shared" ref="T18:T23" si="53">S18*365</f>
        <v>0</v>
      </c>
      <c r="U18" s="117">
        <f t="shared" ref="U18:U22" si="54">M18-T18</f>
        <v>0</v>
      </c>
      <c r="V18" s="117">
        <f t="shared" ref="V18:V23" si="55">U18/30</f>
        <v>0</v>
      </c>
      <c r="W18" s="117">
        <f t="shared" ref="W18:W23" si="56">FLOOR(V18,1)</f>
        <v>0</v>
      </c>
      <c r="X18" s="117">
        <f t="shared" ref="X18:X23" si="57">W18*30</f>
        <v>0</v>
      </c>
      <c r="Y18" s="109"/>
      <c r="Z18" s="109"/>
      <c r="AA18" s="109"/>
      <c r="AB18" s="139"/>
      <c r="AC18" s="133">
        <f>ROUND(IF(IF(O18&gt;12,6,O18*0.5)+IF(P18&gt;15,0.5,0)+IF(N18&gt;0,6,0)&gt;12,6,IF(O18&gt;12,6,O18*0.5)+IF(P18&gt;15,0.5,0)+IF(N18&gt;0,6,0)),3)</f>
        <v>0</v>
      </c>
      <c r="AD18" s="134"/>
      <c r="AE18" s="134"/>
      <c r="AF18" s="134"/>
      <c r="AG18" s="134"/>
      <c r="AH18" s="134"/>
      <c r="AI18" s="134"/>
      <c r="AJ18" s="134"/>
      <c r="AK18" s="134"/>
      <c r="AL18" s="134"/>
      <c r="AM18" s="134"/>
      <c r="AN18" s="134"/>
      <c r="AO18" s="134"/>
      <c r="AP18" s="134"/>
      <c r="AQ18" s="134"/>
      <c r="AR18" s="134"/>
      <c r="AS18" s="134"/>
      <c r="AT18" s="134"/>
      <c r="AU18" s="134"/>
      <c r="AV18" s="134"/>
      <c r="AW18" s="134"/>
      <c r="AX18" s="134"/>
      <c r="AY18" s="134"/>
      <c r="AZ18" s="134"/>
    </row>
    <row r="19" spans="1:52" customFormat="1" ht="23.25" customHeight="1" thickTop="1" thickBot="1" x14ac:dyDescent="0.6">
      <c r="A19" s="677" t="s">
        <v>105</v>
      </c>
      <c r="B19" s="678"/>
      <c r="C19" s="678"/>
      <c r="D19" s="678"/>
      <c r="E19" s="678"/>
      <c r="F19" s="678"/>
      <c r="G19" s="679"/>
      <c r="H19" s="271" t="s">
        <v>30</v>
      </c>
      <c r="I19" s="671" t="s">
        <v>100</v>
      </c>
      <c r="J19" s="671"/>
      <c r="K19" s="671"/>
      <c r="L19" s="671"/>
      <c r="M19" s="99">
        <f>SUMIFS(M6:M15,G6:G15,"CS",H6:H15,"NON")</f>
        <v>0</v>
      </c>
      <c r="N19" s="118">
        <f t="shared" si="47"/>
        <v>0</v>
      </c>
      <c r="O19" s="119">
        <f t="shared" si="48"/>
        <v>0</v>
      </c>
      <c r="P19" s="120">
        <f t="shared" si="49"/>
        <v>0</v>
      </c>
      <c r="Q19" s="117">
        <f t="shared" si="50"/>
        <v>0</v>
      </c>
      <c r="R19" s="117">
        <f t="shared" si="51"/>
        <v>0</v>
      </c>
      <c r="S19" s="117">
        <f t="shared" si="52"/>
        <v>0</v>
      </c>
      <c r="T19" s="117">
        <f t="shared" si="53"/>
        <v>0</v>
      </c>
      <c r="U19" s="117">
        <f t="shared" si="54"/>
        <v>0</v>
      </c>
      <c r="V19" s="117">
        <f t="shared" si="55"/>
        <v>0</v>
      </c>
      <c r="W19" s="117">
        <f t="shared" si="56"/>
        <v>0</v>
      </c>
      <c r="X19" s="117">
        <f t="shared" si="57"/>
        <v>0</v>
      </c>
      <c r="Y19" s="109"/>
      <c r="Z19" s="109"/>
      <c r="AA19" s="109"/>
      <c r="AB19" s="139"/>
      <c r="AC19" s="133">
        <f>ROUND(IF(IF(O19&gt;12,3,O19*0.25)+IF(P19&gt;15,0.25,0)+IF(N19&gt;0,3,0)&gt;12,6,IF(O19&gt;12,3,O19*0.25)+IF(P19&gt;15,0.25,0)+IF(N19&gt;0,3,0)),3)</f>
        <v>0</v>
      </c>
      <c r="AD19" s="134"/>
      <c r="AE19" s="134"/>
      <c r="AF19" s="134"/>
      <c r="AG19" s="134"/>
      <c r="AH19" s="134"/>
      <c r="AI19" s="134"/>
      <c r="AJ19" s="134"/>
      <c r="AK19" s="134"/>
      <c r="AL19" s="134"/>
      <c r="AM19" s="134"/>
      <c r="AN19" s="134"/>
      <c r="AO19" s="134"/>
      <c r="AP19" s="134"/>
      <c r="AQ19" s="134"/>
      <c r="AR19" s="134"/>
      <c r="AS19" s="134"/>
      <c r="AT19" s="134"/>
      <c r="AU19" s="134"/>
      <c r="AV19" s="134"/>
      <c r="AW19" s="134"/>
      <c r="AX19" s="134"/>
      <c r="AY19" s="134"/>
      <c r="AZ19" s="134"/>
    </row>
    <row r="20" spans="1:52" customFormat="1" ht="23.25" customHeight="1" thickTop="1" thickBot="1" x14ac:dyDescent="0.6">
      <c r="A20" s="680"/>
      <c r="B20" s="681"/>
      <c r="C20" s="681"/>
      <c r="D20" s="681"/>
      <c r="E20" s="681"/>
      <c r="F20" s="681"/>
      <c r="G20" s="682"/>
      <c r="H20" s="272" t="s">
        <v>101</v>
      </c>
      <c r="I20" s="671" t="s">
        <v>150</v>
      </c>
      <c r="J20" s="671"/>
      <c r="K20" s="671"/>
      <c r="L20" s="671"/>
      <c r="M20" s="99">
        <f>SUMIFS(M6:M15,G6:G15,"ALTRO",H6:H15,"SS")+ SUMIFS(M6:M15,G6:G15,"AT",H6:H15,"SS")+SUMIFS(M6:M15,G6:G15,"AA",H6:H15,"SS")</f>
        <v>0</v>
      </c>
      <c r="N20" s="121">
        <f t="shared" si="47"/>
        <v>0</v>
      </c>
      <c r="O20" s="122">
        <f t="shared" si="48"/>
        <v>0</v>
      </c>
      <c r="P20" s="123">
        <f t="shared" si="49"/>
        <v>0</v>
      </c>
      <c r="Q20" s="117">
        <f t="shared" si="50"/>
        <v>0</v>
      </c>
      <c r="R20" s="117">
        <f t="shared" si="51"/>
        <v>0</v>
      </c>
      <c r="S20" s="117">
        <f t="shared" si="52"/>
        <v>0</v>
      </c>
      <c r="T20" s="117">
        <f t="shared" si="53"/>
        <v>0</v>
      </c>
      <c r="U20" s="117">
        <f t="shared" si="54"/>
        <v>0</v>
      </c>
      <c r="V20" s="117">
        <f t="shared" si="55"/>
        <v>0</v>
      </c>
      <c r="W20" s="117">
        <f t="shared" si="56"/>
        <v>0</v>
      </c>
      <c r="X20" s="117">
        <f t="shared" si="57"/>
        <v>0</v>
      </c>
      <c r="Y20" s="109"/>
      <c r="Z20" s="109"/>
      <c r="AA20" s="109"/>
      <c r="AB20" s="139"/>
      <c r="AC20" s="133">
        <f>ROUND(IF(IF(O20&gt;12,1.8,O20*0.15)+IF(P20&gt;15,0.15,0)+IF(N20&gt;0,1.8,0)&gt;12,1.8,IF(O20&gt;12,1.8,O20*0.15)+IF(P20&gt;15,0.15,0)+IF(N20&gt;0,1.8,0)),3)</f>
        <v>0</v>
      </c>
      <c r="AD20" s="134"/>
      <c r="AE20" s="134"/>
      <c r="AF20" s="134"/>
      <c r="AG20" s="134"/>
      <c r="AH20" s="134"/>
      <c r="AI20" s="134"/>
      <c r="AJ20" s="134"/>
      <c r="AK20" s="134"/>
      <c r="AL20" s="134"/>
      <c r="AM20" s="134"/>
      <c r="AN20" s="134"/>
      <c r="AO20" s="134"/>
      <c r="AP20" s="134"/>
      <c r="AQ20" s="134"/>
      <c r="AR20" s="134"/>
      <c r="AS20" s="134"/>
      <c r="AT20" s="134"/>
      <c r="AU20" s="134"/>
      <c r="AV20" s="134"/>
      <c r="AW20" s="134"/>
      <c r="AX20" s="134"/>
      <c r="AY20" s="134"/>
      <c r="AZ20" s="134"/>
    </row>
    <row r="21" spans="1:52" customFormat="1" ht="23.25" customHeight="1" thickTop="1" thickBot="1" x14ac:dyDescent="0.6">
      <c r="A21" s="680"/>
      <c r="B21" s="681"/>
      <c r="C21" s="681"/>
      <c r="D21" s="681"/>
      <c r="E21" s="681"/>
      <c r="F21" s="681"/>
      <c r="G21" s="682"/>
      <c r="H21" s="272" t="s">
        <v>101</v>
      </c>
      <c r="I21" s="671" t="s">
        <v>100</v>
      </c>
      <c r="J21" s="671"/>
      <c r="K21" s="671"/>
      <c r="L21" s="671"/>
      <c r="M21" s="99">
        <f>SUMIFS(M6:M15,G6:G15,"ALTRO",H6:H15,"NON")+      SUMIFS(M6:M15,G6:G15,"Aa",H6:H15,"NON")+    SUMIFS(M6:M15,G6:G15,"AT",H6:H15,"NON")</f>
        <v>0</v>
      </c>
      <c r="N21" s="124">
        <f t="shared" si="47"/>
        <v>0</v>
      </c>
      <c r="O21" s="125">
        <f t="shared" si="48"/>
        <v>0</v>
      </c>
      <c r="P21" s="126">
        <f t="shared" si="49"/>
        <v>0</v>
      </c>
      <c r="Q21" s="117">
        <f t="shared" si="50"/>
        <v>0</v>
      </c>
      <c r="R21" s="117">
        <f t="shared" si="51"/>
        <v>0</v>
      </c>
      <c r="S21" s="117">
        <f t="shared" si="52"/>
        <v>0</v>
      </c>
      <c r="T21" s="117">
        <f t="shared" si="53"/>
        <v>0</v>
      </c>
      <c r="U21" s="117">
        <f t="shared" si="54"/>
        <v>0</v>
      </c>
      <c r="V21" s="117">
        <f t="shared" si="55"/>
        <v>0</v>
      </c>
      <c r="W21" s="117">
        <f t="shared" si="56"/>
        <v>0</v>
      </c>
      <c r="X21" s="117">
        <f t="shared" si="57"/>
        <v>0</v>
      </c>
      <c r="Y21" s="109"/>
      <c r="Z21" s="109"/>
      <c r="AA21" s="109"/>
      <c r="AB21" s="139"/>
      <c r="AC21" s="133">
        <f>ROUND(IF(IF(O21&gt;12,0.9,O21*0.075)+IF(P21&gt;15,0.075,0)+IF(N21&gt;0,0.9,0)&gt;12,0.9,IF(O21&gt;12,0.9,O21*0.075)+IF(P21&gt;15,0.075,0)+IF(N21&gt;0,0.9,0)),3)</f>
        <v>0</v>
      </c>
      <c r="AD21" s="134"/>
      <c r="AE21" s="134"/>
      <c r="AF21" s="134"/>
      <c r="AG21" s="134"/>
      <c r="AH21" s="134"/>
      <c r="AI21" s="134"/>
      <c r="AJ21" s="134"/>
      <c r="AK21" s="134"/>
      <c r="AL21" s="134"/>
      <c r="AM21" s="134"/>
      <c r="AN21" s="134"/>
      <c r="AO21" s="134"/>
      <c r="AP21" s="134"/>
      <c r="AQ21" s="134"/>
      <c r="AR21" s="134"/>
      <c r="AS21" s="134"/>
      <c r="AT21" s="134"/>
      <c r="AU21" s="134"/>
      <c r="AV21" s="134"/>
      <c r="AW21" s="134"/>
      <c r="AX21" s="134"/>
      <c r="AY21" s="134"/>
      <c r="AZ21" s="134"/>
    </row>
    <row r="22" spans="1:52" customFormat="1" ht="23.25" customHeight="1" thickTop="1" thickBot="1" x14ac:dyDescent="0.6">
      <c r="A22" s="641" t="s">
        <v>109</v>
      </c>
      <c r="B22" s="642"/>
      <c r="C22" s="642"/>
      <c r="D22" s="642"/>
      <c r="E22" s="642"/>
      <c r="F22" s="645" t="str">
        <f>IF(+Anno_1=0,"",+Anno_1)</f>
        <v/>
      </c>
      <c r="G22" s="646"/>
      <c r="H22" s="272" t="s">
        <v>101</v>
      </c>
      <c r="I22" s="671" t="s">
        <v>154</v>
      </c>
      <c r="J22" s="671"/>
      <c r="K22" s="671"/>
      <c r="L22" s="671"/>
      <c r="M22" s="99">
        <f>SUMIFS(M6:M15,G6:G15,"ALTRO",H6:H15,"ENTE")</f>
        <v>0</v>
      </c>
      <c r="N22" s="127">
        <f t="shared" si="47"/>
        <v>0</v>
      </c>
      <c r="O22" s="128">
        <f t="shared" si="48"/>
        <v>0</v>
      </c>
      <c r="P22" s="129">
        <f t="shared" si="49"/>
        <v>0</v>
      </c>
      <c r="Q22" s="117">
        <f t="shared" si="50"/>
        <v>0</v>
      </c>
      <c r="R22" s="117">
        <f t="shared" si="51"/>
        <v>0</v>
      </c>
      <c r="S22" s="117">
        <f t="shared" si="52"/>
        <v>0</v>
      </c>
      <c r="T22" s="117">
        <f t="shared" si="53"/>
        <v>0</v>
      </c>
      <c r="U22" s="117">
        <f t="shared" si="54"/>
        <v>0</v>
      </c>
      <c r="V22" s="117">
        <f t="shared" si="55"/>
        <v>0</v>
      </c>
      <c r="W22" s="117">
        <f t="shared" si="56"/>
        <v>0</v>
      </c>
      <c r="X22" s="117">
        <f t="shared" si="57"/>
        <v>0</v>
      </c>
      <c r="Y22" s="109"/>
      <c r="Z22" s="109"/>
      <c r="AA22" s="109"/>
      <c r="AB22" s="139"/>
      <c r="AC22" s="133">
        <f>ROUND(IF(IF(O22&gt;12,0.6,O22*0.05)+IF(P22&gt;15,0.05,0)+IF(N22&gt;0,0.6,0)&gt;12,0.6,IF(O22&gt;12,0.6,O22*0.05)+IF(P22&gt;15,0.05,0)+IF(N22&gt;0,0.6,0)),3)</f>
        <v>0</v>
      </c>
      <c r="AD22" s="134"/>
      <c r="AE22" s="134"/>
      <c r="AF22" s="134"/>
      <c r="AG22" s="134"/>
      <c r="AH22" s="134"/>
      <c r="AI22" s="134"/>
      <c r="AJ22" s="134"/>
      <c r="AK22" s="134"/>
      <c r="AL22" s="134"/>
      <c r="AM22" s="134"/>
      <c r="AN22" s="134"/>
      <c r="AO22" s="134"/>
      <c r="AP22" s="134"/>
      <c r="AQ22" s="134"/>
      <c r="AR22" s="134"/>
      <c r="AS22" s="134"/>
      <c r="AT22" s="134"/>
      <c r="AU22" s="134"/>
      <c r="AV22" s="134"/>
      <c r="AW22" s="134"/>
      <c r="AX22" s="134"/>
      <c r="AY22" s="134"/>
      <c r="AZ22" s="134"/>
    </row>
    <row r="23" spans="1:52" customFormat="1" ht="23.25" customHeight="1" thickTop="1" thickBot="1" x14ac:dyDescent="0.6">
      <c r="A23" s="643"/>
      <c r="B23" s="644"/>
      <c r="C23" s="644"/>
      <c r="D23" s="644"/>
      <c r="E23" s="644"/>
      <c r="F23" s="647"/>
      <c r="G23" s="648"/>
      <c r="H23" s="668" t="s">
        <v>110</v>
      </c>
      <c r="I23" s="669"/>
      <c r="J23" s="669"/>
      <c r="K23" s="669"/>
      <c r="L23" s="670"/>
      <c r="M23" s="94">
        <f>SUM(M18:M22)</f>
        <v>0</v>
      </c>
      <c r="N23" s="206">
        <f t="shared" si="47"/>
        <v>0</v>
      </c>
      <c r="O23" s="207">
        <f t="shared" si="48"/>
        <v>0</v>
      </c>
      <c r="P23" s="208">
        <f t="shared" si="49"/>
        <v>0</v>
      </c>
      <c r="Q23" s="113">
        <f t="shared" si="50"/>
        <v>0</v>
      </c>
      <c r="R23" s="113">
        <f>M23/365</f>
        <v>0</v>
      </c>
      <c r="S23" s="113">
        <f t="shared" si="52"/>
        <v>0</v>
      </c>
      <c r="T23" s="113">
        <f t="shared" si="53"/>
        <v>0</v>
      </c>
      <c r="U23" s="113">
        <f>M23-T23</f>
        <v>0</v>
      </c>
      <c r="V23" s="113">
        <f t="shared" si="55"/>
        <v>0</v>
      </c>
      <c r="W23" s="113">
        <f t="shared" si="56"/>
        <v>0</v>
      </c>
      <c r="X23" s="113">
        <f t="shared" si="57"/>
        <v>0</v>
      </c>
      <c r="Y23" s="109"/>
      <c r="Z23" s="109"/>
      <c r="AA23" s="109"/>
      <c r="AB23" s="139"/>
      <c r="AC23" s="205">
        <f>IF(SUM(AC18:AC22)&gt;6,6,SUM(AC18:AC22))</f>
        <v>0</v>
      </c>
      <c r="AD23" s="134"/>
      <c r="AE23" s="134"/>
      <c r="AF23" s="134"/>
      <c r="AG23" s="134"/>
      <c r="AH23" s="134"/>
      <c r="AI23" s="134"/>
      <c r="AJ23" s="134"/>
      <c r="AK23" s="134"/>
      <c r="AL23" s="134"/>
      <c r="AM23" s="134"/>
      <c r="AN23" s="134"/>
      <c r="AO23" s="134"/>
      <c r="AP23" s="134"/>
      <c r="AQ23" s="134"/>
      <c r="AR23" s="134"/>
      <c r="AS23" s="134"/>
      <c r="AT23" s="134"/>
      <c r="AU23" s="134"/>
      <c r="AV23" s="134"/>
      <c r="AW23" s="134"/>
      <c r="AX23" s="134"/>
      <c r="AY23" s="134"/>
      <c r="AZ23" s="134"/>
    </row>
    <row r="24" spans="1:52" customFormat="1" ht="22.9" x14ac:dyDescent="0.4">
      <c r="A24" s="139"/>
      <c r="B24" s="139"/>
      <c r="C24" s="139"/>
      <c r="D24" s="139"/>
      <c r="E24" s="139"/>
      <c r="F24" s="139"/>
      <c r="G24" s="139"/>
      <c r="H24" s="143"/>
      <c r="I24" s="144"/>
      <c r="J24" s="145"/>
      <c r="K24" s="145"/>
      <c r="L24" s="145"/>
      <c r="M24" s="140"/>
      <c r="N24" s="146"/>
      <c r="O24" s="146"/>
      <c r="P24" s="146"/>
      <c r="Q24" s="109"/>
      <c r="R24" s="109"/>
      <c r="S24" s="109"/>
      <c r="T24" s="109"/>
      <c r="U24" s="109"/>
      <c r="V24" s="109"/>
      <c r="W24" s="109"/>
      <c r="X24" s="109"/>
      <c r="Y24" s="109"/>
      <c r="Z24" s="109"/>
      <c r="AA24" s="109"/>
      <c r="AB24" s="139"/>
      <c r="AC24" s="147"/>
      <c r="AD24" s="134"/>
      <c r="AE24" s="134"/>
      <c r="AF24" s="134"/>
      <c r="AG24" s="134"/>
      <c r="AH24" s="134"/>
      <c r="AI24" s="134"/>
      <c r="AJ24" s="134"/>
      <c r="AK24" s="134"/>
      <c r="AL24" s="134"/>
      <c r="AM24" s="134"/>
      <c r="AN24" s="134"/>
      <c r="AO24" s="134"/>
      <c r="AP24" s="134"/>
      <c r="AQ24" s="134"/>
      <c r="AR24" s="134"/>
      <c r="AS24" s="134"/>
      <c r="AT24" s="134"/>
      <c r="AU24" s="134"/>
      <c r="AV24" s="134"/>
      <c r="AW24" s="134"/>
      <c r="AX24" s="134"/>
      <c r="AY24" s="134"/>
      <c r="AZ24" s="134"/>
    </row>
    <row r="25" spans="1:52" customFormat="1" ht="22.5" thickBot="1" x14ac:dyDescent="0.6">
      <c r="A25" s="139"/>
      <c r="B25" s="139"/>
      <c r="C25" s="139"/>
      <c r="D25" s="139"/>
      <c r="E25" s="139"/>
      <c r="F25" s="139"/>
      <c r="G25" s="139"/>
      <c r="H25" s="139"/>
      <c r="I25" s="139"/>
      <c r="J25" s="139"/>
      <c r="K25" s="139"/>
      <c r="L25" s="139"/>
      <c r="M25" s="140"/>
      <c r="N25" s="141" t="s">
        <v>85</v>
      </c>
      <c r="O25" s="141" t="s">
        <v>86</v>
      </c>
      <c r="P25" s="141" t="s">
        <v>87</v>
      </c>
      <c r="Q25" s="113"/>
      <c r="R25" s="113"/>
      <c r="S25" s="113"/>
      <c r="T25" s="113"/>
      <c r="U25" s="113"/>
      <c r="V25" s="113"/>
      <c r="W25" s="113"/>
      <c r="X25" s="113"/>
      <c r="Y25" s="109"/>
      <c r="Z25" s="109"/>
      <c r="AA25" s="109"/>
      <c r="AB25" s="139"/>
      <c r="AC25" s="142" t="s">
        <v>103</v>
      </c>
      <c r="AD25" s="134"/>
      <c r="AE25" s="134"/>
      <c r="AF25" s="134"/>
      <c r="AG25" s="134"/>
      <c r="AH25" s="134"/>
      <c r="AI25" s="134"/>
      <c r="AJ25" s="134"/>
      <c r="AK25" s="134"/>
      <c r="AL25" s="134"/>
      <c r="AM25" s="134"/>
      <c r="AN25" s="134"/>
      <c r="AO25" s="134"/>
      <c r="AP25" s="134"/>
      <c r="AQ25" s="134"/>
      <c r="AR25" s="134"/>
      <c r="AS25" s="134"/>
      <c r="AT25" s="134"/>
      <c r="AU25" s="134"/>
      <c r="AV25" s="134"/>
      <c r="AW25" s="134"/>
      <c r="AX25" s="134"/>
      <c r="AY25" s="134"/>
      <c r="AZ25" s="134"/>
    </row>
    <row r="26" spans="1:52" customFormat="1" ht="23.25" thickTop="1" thickBot="1" x14ac:dyDescent="0.6">
      <c r="A26" s="748" t="s">
        <v>102</v>
      </c>
      <c r="B26" s="749"/>
      <c r="C26" s="749"/>
      <c r="D26" s="749"/>
      <c r="E26" s="749"/>
      <c r="F26" s="749"/>
      <c r="G26" s="750"/>
      <c r="H26" s="273" t="s">
        <v>37</v>
      </c>
      <c r="I26" s="718" t="s">
        <v>150</v>
      </c>
      <c r="J26" s="719"/>
      <c r="K26" s="719"/>
      <c r="L26" s="720"/>
      <c r="M26" s="99">
        <f>SUMIFS(M6:M15,G6:G15,"AA",H6:H15,"ss")</f>
        <v>0</v>
      </c>
      <c r="N26" s="130">
        <f t="shared" ref="N26:N31" si="58">FLOOR(R26,1)</f>
        <v>0</v>
      </c>
      <c r="O26" s="131">
        <f t="shared" ref="O26:O31" si="59">FLOOR(V26,1)</f>
        <v>0</v>
      </c>
      <c r="P26" s="132">
        <f t="shared" ref="P26:P31" si="60">U26-X26</f>
        <v>0</v>
      </c>
      <c r="Q26" s="113">
        <f t="shared" ref="Q26:Q31" si="61">T26+X26+Y26</f>
        <v>0</v>
      </c>
      <c r="R26" s="113">
        <f t="shared" ref="R26:R30" si="62">M26/365</f>
        <v>0</v>
      </c>
      <c r="S26" s="113">
        <f t="shared" ref="S26:S31" si="63">FLOOR(R26,1)</f>
        <v>0</v>
      </c>
      <c r="T26" s="113">
        <f t="shared" ref="T26:T31" si="64">S26*365</f>
        <v>0</v>
      </c>
      <c r="U26" s="113">
        <f t="shared" ref="U26:U30" si="65">M26-T26</f>
        <v>0</v>
      </c>
      <c r="V26" s="113">
        <f t="shared" ref="V26:V31" si="66">U26/30</f>
        <v>0</v>
      </c>
      <c r="W26" s="113">
        <f t="shared" ref="W26:W31" si="67">FLOOR(V26,1)</f>
        <v>0</v>
      </c>
      <c r="X26" s="113">
        <f t="shared" ref="X26:X31" si="68">W26*30</f>
        <v>0</v>
      </c>
      <c r="Y26" s="109"/>
      <c r="Z26" s="109"/>
      <c r="AA26" s="109"/>
      <c r="AB26" s="139"/>
      <c r="AC26" s="133">
        <f>ROUND(IF(IF(O26&gt;12,6,O26*0.5)+IF(P26&gt;15,0.5,0)+IF(N26&gt;0,6,0)&gt;12,6,IF(O26&gt;12,6,O26*0.5)+IF(P26&gt;15,0.5,0)+IF(N26&gt;0,6,0)),3)</f>
        <v>0</v>
      </c>
      <c r="AD26" s="134"/>
      <c r="AE26" s="134"/>
      <c r="AF26" s="134"/>
      <c r="AG26" s="134"/>
      <c r="AH26" s="134"/>
      <c r="AI26" s="134"/>
      <c r="AJ26" s="134"/>
      <c r="AK26" s="134"/>
      <c r="AL26" s="134"/>
      <c r="AM26" s="134"/>
      <c r="AN26" s="134"/>
      <c r="AO26" s="134"/>
      <c r="AP26" s="134"/>
      <c r="AQ26" s="134"/>
      <c r="AR26" s="134"/>
      <c r="AS26" s="134"/>
      <c r="AT26" s="134"/>
      <c r="AU26" s="134"/>
      <c r="AV26" s="134"/>
      <c r="AW26" s="134"/>
      <c r="AX26" s="134"/>
      <c r="AY26" s="134"/>
      <c r="AZ26" s="134"/>
    </row>
    <row r="27" spans="1:52" customFormat="1" ht="23.25" customHeight="1" thickTop="1" thickBot="1" x14ac:dyDescent="0.6">
      <c r="A27" s="751" t="s">
        <v>104</v>
      </c>
      <c r="B27" s="752"/>
      <c r="C27" s="752"/>
      <c r="D27" s="752"/>
      <c r="E27" s="752"/>
      <c r="F27" s="752"/>
      <c r="G27" s="753"/>
      <c r="H27" s="273" t="s">
        <v>37</v>
      </c>
      <c r="I27" s="718" t="s">
        <v>100</v>
      </c>
      <c r="J27" s="719"/>
      <c r="K27" s="719"/>
      <c r="L27" s="720"/>
      <c r="M27" s="99">
        <f>SUMIFS(M6:M15,G6:G15,"AA",H6:H15,"NON")</f>
        <v>0</v>
      </c>
      <c r="N27" s="121">
        <f t="shared" si="58"/>
        <v>0</v>
      </c>
      <c r="O27" s="122">
        <f t="shared" si="59"/>
        <v>0</v>
      </c>
      <c r="P27" s="123">
        <f t="shared" si="60"/>
        <v>0</v>
      </c>
      <c r="Q27" s="113">
        <f t="shared" si="61"/>
        <v>0</v>
      </c>
      <c r="R27" s="113">
        <f t="shared" si="62"/>
        <v>0</v>
      </c>
      <c r="S27" s="113">
        <f t="shared" si="63"/>
        <v>0</v>
      </c>
      <c r="T27" s="113">
        <f t="shared" si="64"/>
        <v>0</v>
      </c>
      <c r="U27" s="113">
        <f t="shared" si="65"/>
        <v>0</v>
      </c>
      <c r="V27" s="113">
        <f t="shared" si="66"/>
        <v>0</v>
      </c>
      <c r="W27" s="113">
        <f t="shared" si="67"/>
        <v>0</v>
      </c>
      <c r="X27" s="113">
        <f t="shared" si="68"/>
        <v>0</v>
      </c>
      <c r="Y27" s="109"/>
      <c r="Z27" s="109"/>
      <c r="AA27" s="109"/>
      <c r="AB27" s="139"/>
      <c r="AC27" s="133">
        <f>IF(IF(O27&gt;12,3,O27*0.25)+IF(P27&gt;15,0.25,0)+IF(N27&gt;0,3,0)&gt;12,6,IF(O27&gt;12,3,O27*0.25)+IF(P27&gt;15,0.25,0)+IF(N27&gt;0,3,0))</f>
        <v>0</v>
      </c>
      <c r="AD27" s="134"/>
      <c r="AE27" s="134"/>
      <c r="AF27" s="134"/>
      <c r="AG27" s="134"/>
      <c r="AH27" s="134"/>
      <c r="AI27" s="134"/>
      <c r="AJ27" s="134"/>
      <c r="AK27" s="134"/>
      <c r="AL27" s="134"/>
      <c r="AM27" s="134"/>
      <c r="AN27" s="134"/>
      <c r="AO27" s="134"/>
      <c r="AP27" s="134"/>
      <c r="AQ27" s="134"/>
      <c r="AR27" s="134"/>
      <c r="AS27" s="134"/>
      <c r="AT27" s="134"/>
      <c r="AU27" s="134"/>
      <c r="AV27" s="134"/>
      <c r="AW27" s="134"/>
      <c r="AX27" s="134"/>
      <c r="AY27" s="134"/>
      <c r="AZ27" s="134"/>
    </row>
    <row r="28" spans="1:52" customFormat="1" ht="23.25" customHeight="1" thickTop="1" thickBot="1" x14ac:dyDescent="0.6">
      <c r="A28" s="754"/>
      <c r="B28" s="755"/>
      <c r="C28" s="755"/>
      <c r="D28" s="755"/>
      <c r="E28" s="755"/>
      <c r="F28" s="755"/>
      <c r="G28" s="756"/>
      <c r="H28" s="274" t="s">
        <v>101</v>
      </c>
      <c r="I28" s="718" t="s">
        <v>150</v>
      </c>
      <c r="J28" s="719"/>
      <c r="K28" s="719"/>
      <c r="L28" s="720"/>
      <c r="M28" s="99">
        <f xml:space="preserve">   SUMIFS(M6:M15,G6:G15,"ALTRO",H6:H15,"SS")   +     SUMIFS(M6:M15,G6:G15,"CS",H6:H15,"SS")+SUMIFS(M6:M15,G6:G15,"AT",H6:H15,"SS")</f>
        <v>0</v>
      </c>
      <c r="N28" s="121">
        <f t="shared" si="58"/>
        <v>0</v>
      </c>
      <c r="O28" s="122">
        <f t="shared" si="59"/>
        <v>0</v>
      </c>
      <c r="P28" s="123">
        <f t="shared" si="60"/>
        <v>0</v>
      </c>
      <c r="Q28" s="113">
        <f t="shared" si="61"/>
        <v>0</v>
      </c>
      <c r="R28" s="113">
        <f t="shared" si="62"/>
        <v>0</v>
      </c>
      <c r="S28" s="113">
        <f t="shared" si="63"/>
        <v>0</v>
      </c>
      <c r="T28" s="113">
        <f t="shared" si="64"/>
        <v>0</v>
      </c>
      <c r="U28" s="113">
        <f t="shared" si="65"/>
        <v>0</v>
      </c>
      <c r="V28" s="113">
        <f t="shared" si="66"/>
        <v>0</v>
      </c>
      <c r="W28" s="113">
        <f t="shared" si="67"/>
        <v>0</v>
      </c>
      <c r="X28" s="113">
        <f t="shared" si="68"/>
        <v>0</v>
      </c>
      <c r="Y28" s="109"/>
      <c r="Z28" s="109"/>
      <c r="AA28" s="109"/>
      <c r="AB28" s="139"/>
      <c r="AC28" s="133">
        <f>ROUND(IF(IF(O28&gt;12,1.2,O28*0.1)+IF(P28&gt;15,0.1,0)+IF(N28&gt;0,1.2,0)&gt;12,1.2,IF(O28&gt;12,1.2,O28*0.1)+IF(P28&gt;15,0.1,0)+IF(N28&gt;0,1.2,0)),3)</f>
        <v>0</v>
      </c>
      <c r="AD28" s="134"/>
      <c r="AE28" s="134"/>
      <c r="AF28" s="134"/>
      <c r="AG28" s="134"/>
      <c r="AH28" s="134"/>
      <c r="AI28" s="134"/>
      <c r="AJ28" s="134"/>
      <c r="AK28" s="134"/>
      <c r="AL28" s="134"/>
      <c r="AM28" s="134"/>
      <c r="AN28" s="134"/>
      <c r="AO28" s="134"/>
      <c r="AP28" s="134"/>
      <c r="AQ28" s="134"/>
      <c r="AR28" s="134"/>
      <c r="AS28" s="134"/>
      <c r="AT28" s="134"/>
      <c r="AU28" s="134"/>
      <c r="AV28" s="134"/>
      <c r="AW28" s="134"/>
      <c r="AX28" s="134"/>
      <c r="AY28" s="134"/>
      <c r="AZ28" s="134"/>
    </row>
    <row r="29" spans="1:52" customFormat="1" ht="23.25" customHeight="1" thickTop="1" thickBot="1" x14ac:dyDescent="0.6">
      <c r="A29" s="754"/>
      <c r="B29" s="755"/>
      <c r="C29" s="755"/>
      <c r="D29" s="755"/>
      <c r="E29" s="755"/>
      <c r="F29" s="755"/>
      <c r="G29" s="756"/>
      <c r="H29" s="274" t="s">
        <v>101</v>
      </c>
      <c r="I29" s="718" t="s">
        <v>100</v>
      </c>
      <c r="J29" s="719"/>
      <c r="K29" s="719"/>
      <c r="L29" s="720"/>
      <c r="M29" s="99">
        <f>SUMIFS(M6:M15,G6:G15,"ALTRO",H6:H15,"NON")     +SUMIFS(M6:M15,G6:G15,"cs",H6:H15,"NON")      +SUMIFS(M6:M15,G6:G15,"AT",H6:H15,"NON")</f>
        <v>0</v>
      </c>
      <c r="N29" s="121">
        <f t="shared" si="58"/>
        <v>0</v>
      </c>
      <c r="O29" s="122">
        <f t="shared" si="59"/>
        <v>0</v>
      </c>
      <c r="P29" s="123">
        <f t="shared" si="60"/>
        <v>0</v>
      </c>
      <c r="Q29" s="113">
        <f t="shared" si="61"/>
        <v>0</v>
      </c>
      <c r="R29" s="113">
        <f t="shared" si="62"/>
        <v>0</v>
      </c>
      <c r="S29" s="113">
        <f t="shared" si="63"/>
        <v>0</v>
      </c>
      <c r="T29" s="113">
        <f t="shared" si="64"/>
        <v>0</v>
      </c>
      <c r="U29" s="113">
        <f t="shared" si="65"/>
        <v>0</v>
      </c>
      <c r="V29" s="113">
        <f t="shared" si="66"/>
        <v>0</v>
      </c>
      <c r="W29" s="113">
        <f t="shared" si="67"/>
        <v>0</v>
      </c>
      <c r="X29" s="113">
        <f t="shared" si="68"/>
        <v>0</v>
      </c>
      <c r="Y29" s="109"/>
      <c r="Z29" s="109"/>
      <c r="AA29" s="109"/>
      <c r="AB29" s="139"/>
      <c r="AC29" s="133">
        <f>ROUND(IF(IF(O29&gt;12,0.6,O29*0.05)+IF(P29&gt;15,0.05,0)+IF(N29&gt;0,0.6,0)&gt;12,0.6,IF(O29&gt;12,0.6,O29*0.05)+IF(P29&gt;15,0.05,0)+IF(N29&gt;0,0.6,0)),3)</f>
        <v>0</v>
      </c>
      <c r="AD29" s="134"/>
      <c r="AE29" s="134"/>
      <c r="AF29" s="134"/>
      <c r="AG29" s="134"/>
      <c r="AH29" s="134"/>
      <c r="AI29" s="134"/>
      <c r="AJ29" s="134"/>
      <c r="AK29" s="134"/>
      <c r="AL29" s="134"/>
      <c r="AM29" s="134"/>
      <c r="AN29" s="134"/>
      <c r="AO29" s="134"/>
      <c r="AP29" s="134"/>
      <c r="AQ29" s="134"/>
      <c r="AR29" s="134"/>
      <c r="AS29" s="134"/>
      <c r="AT29" s="134"/>
      <c r="AU29" s="134"/>
      <c r="AV29" s="134"/>
      <c r="AW29" s="134"/>
      <c r="AX29" s="134"/>
      <c r="AY29" s="134"/>
      <c r="AZ29" s="134"/>
    </row>
    <row r="30" spans="1:52" customFormat="1" ht="23.25" customHeight="1" thickTop="1" thickBot="1" x14ac:dyDescent="0.6">
      <c r="A30" s="766" t="s">
        <v>109</v>
      </c>
      <c r="B30" s="767"/>
      <c r="C30" s="767"/>
      <c r="D30" s="767"/>
      <c r="E30" s="767"/>
      <c r="F30" s="770" t="str">
        <f>IF(+Anno_1=0,"",+Anno_1)</f>
        <v/>
      </c>
      <c r="G30" s="771"/>
      <c r="H30" s="274" t="s">
        <v>101</v>
      </c>
      <c r="I30" s="718" t="s">
        <v>154</v>
      </c>
      <c r="J30" s="719"/>
      <c r="K30" s="719"/>
      <c r="L30" s="720"/>
      <c r="M30" s="194">
        <f>SUMIFS(M6:M15,G6:G15,"ALTRO",H6:H15,"ENTE")</f>
        <v>0</v>
      </c>
      <c r="N30" s="118">
        <f t="shared" si="58"/>
        <v>0</v>
      </c>
      <c r="O30" s="119">
        <f t="shared" si="59"/>
        <v>0</v>
      </c>
      <c r="P30" s="120">
        <f t="shared" si="60"/>
        <v>0</v>
      </c>
      <c r="Q30" s="113">
        <f t="shared" si="61"/>
        <v>0</v>
      </c>
      <c r="R30" s="113">
        <f t="shared" si="62"/>
        <v>0</v>
      </c>
      <c r="S30" s="113">
        <f t="shared" si="63"/>
        <v>0</v>
      </c>
      <c r="T30" s="113">
        <f t="shared" si="64"/>
        <v>0</v>
      </c>
      <c r="U30" s="113">
        <f t="shared" si="65"/>
        <v>0</v>
      </c>
      <c r="V30" s="113">
        <f t="shared" si="66"/>
        <v>0</v>
      </c>
      <c r="W30" s="113">
        <f t="shared" si="67"/>
        <v>0</v>
      </c>
      <c r="X30" s="113">
        <f t="shared" si="68"/>
        <v>0</v>
      </c>
      <c r="Y30" s="109"/>
      <c r="Z30" s="109"/>
      <c r="AA30" s="109"/>
      <c r="AB30" s="139"/>
      <c r="AC30" s="133">
        <f>ROUND(IF(IF(O30&gt;12,0.6,O30*0.05)+IF(P30&gt;15,0.05,0)+IF(N30&gt;0,0.6,0)&gt;12,0.6,IF(O30&gt;12,0.6,O30*0.05)+IF(P30&gt;15,0.05,0)+IF(N30&gt;0,0.6,0)),3)</f>
        <v>0</v>
      </c>
      <c r="AD30" s="134"/>
      <c r="AE30" s="134"/>
      <c r="AF30" s="134"/>
      <c r="AG30" s="134"/>
      <c r="AH30" s="134"/>
      <c r="AI30" s="134"/>
      <c r="AJ30" s="134"/>
      <c r="AK30" s="134"/>
      <c r="AL30" s="134"/>
      <c r="AM30" s="134"/>
      <c r="AN30" s="134"/>
      <c r="AO30" s="134"/>
      <c r="AP30" s="134"/>
      <c r="AQ30" s="134"/>
      <c r="AR30" s="134"/>
      <c r="AS30" s="134"/>
      <c r="AT30" s="134"/>
      <c r="AU30" s="134"/>
      <c r="AV30" s="134"/>
      <c r="AW30" s="134"/>
      <c r="AX30" s="134"/>
      <c r="AY30" s="134"/>
      <c r="AZ30" s="134"/>
    </row>
    <row r="31" spans="1:52" customFormat="1" ht="23.25" customHeight="1" thickTop="1" thickBot="1" x14ac:dyDescent="0.6">
      <c r="A31" s="768"/>
      <c r="B31" s="769"/>
      <c r="C31" s="769"/>
      <c r="D31" s="769"/>
      <c r="E31" s="769"/>
      <c r="F31" s="772"/>
      <c r="G31" s="773"/>
      <c r="H31" s="668" t="s">
        <v>110</v>
      </c>
      <c r="I31" s="669"/>
      <c r="J31" s="669"/>
      <c r="K31" s="669"/>
      <c r="L31" s="670"/>
      <c r="M31" s="98">
        <f>SUM(M26:M30)</f>
        <v>0</v>
      </c>
      <c r="N31" s="209">
        <f t="shared" si="58"/>
        <v>0</v>
      </c>
      <c r="O31" s="207">
        <f t="shared" si="59"/>
        <v>0</v>
      </c>
      <c r="P31" s="208">
        <f t="shared" si="60"/>
        <v>0</v>
      </c>
      <c r="Q31" s="113">
        <f t="shared" si="61"/>
        <v>0</v>
      </c>
      <c r="R31" s="113">
        <f>M31/365</f>
        <v>0</v>
      </c>
      <c r="S31" s="113">
        <f t="shared" si="63"/>
        <v>0</v>
      </c>
      <c r="T31" s="113">
        <f t="shared" si="64"/>
        <v>0</v>
      </c>
      <c r="U31" s="113">
        <f>M31-T31</f>
        <v>0</v>
      </c>
      <c r="V31" s="113">
        <f t="shared" si="66"/>
        <v>0</v>
      </c>
      <c r="W31" s="113">
        <f t="shared" si="67"/>
        <v>0</v>
      </c>
      <c r="X31" s="113">
        <f t="shared" si="68"/>
        <v>0</v>
      </c>
      <c r="Y31" s="109"/>
      <c r="Z31" s="109"/>
      <c r="AA31" s="109"/>
      <c r="AB31" s="139"/>
      <c r="AC31" s="205">
        <f>IF(SUM(AC26:AC30)&gt;6,6,SUM(AC26:AC30))</f>
        <v>0</v>
      </c>
      <c r="AD31" s="134"/>
      <c r="AE31" s="134"/>
      <c r="AF31" s="134"/>
      <c r="AG31" s="134"/>
      <c r="AH31" s="134"/>
      <c r="AI31" s="134"/>
      <c r="AJ31" s="134"/>
      <c r="AK31" s="134"/>
      <c r="AL31" s="134"/>
      <c r="AM31" s="134"/>
      <c r="AN31" s="134"/>
      <c r="AO31" s="134"/>
      <c r="AP31" s="134"/>
      <c r="AQ31" s="134"/>
      <c r="AR31" s="134"/>
      <c r="AS31" s="134"/>
      <c r="AT31" s="134"/>
      <c r="AU31" s="134"/>
      <c r="AV31" s="134"/>
      <c r="AW31" s="134"/>
      <c r="AX31" s="134"/>
      <c r="AY31" s="134"/>
      <c r="AZ31" s="134"/>
    </row>
    <row r="32" spans="1:52" customFormat="1" ht="22.9" x14ac:dyDescent="0.4">
      <c r="A32" s="139"/>
      <c r="B32" s="139"/>
      <c r="C32" s="139"/>
      <c r="D32" s="139"/>
      <c r="E32" s="139"/>
      <c r="F32" s="139"/>
      <c r="G32" s="139"/>
      <c r="H32" s="143"/>
      <c r="I32" s="144"/>
      <c r="J32" s="145"/>
      <c r="K32" s="145"/>
      <c r="L32" s="145"/>
      <c r="M32" s="140"/>
      <c r="N32" s="146"/>
      <c r="O32" s="146"/>
      <c r="P32" s="146"/>
      <c r="Q32" s="139"/>
      <c r="R32" s="139"/>
      <c r="S32" s="139"/>
      <c r="T32" s="139"/>
      <c r="U32" s="139"/>
      <c r="V32" s="139"/>
      <c r="W32" s="139"/>
      <c r="X32" s="139"/>
      <c r="Y32" s="139"/>
      <c r="Z32" s="139"/>
      <c r="AA32" s="139"/>
      <c r="AB32" s="139"/>
      <c r="AC32" s="148"/>
      <c r="AD32" s="134"/>
      <c r="AE32" s="134"/>
      <c r="AF32" s="134"/>
      <c r="AG32" s="134"/>
      <c r="AH32" s="134"/>
      <c r="AI32" s="134"/>
      <c r="AJ32" s="134"/>
      <c r="AK32" s="134"/>
      <c r="AL32" s="134"/>
      <c r="AM32" s="134"/>
      <c r="AN32" s="134"/>
      <c r="AO32" s="134"/>
      <c r="AP32" s="134"/>
      <c r="AQ32" s="134"/>
      <c r="AR32" s="134"/>
      <c r="AS32" s="134"/>
      <c r="AT32" s="134"/>
      <c r="AU32" s="134"/>
      <c r="AV32" s="134"/>
      <c r="AW32" s="134"/>
      <c r="AX32" s="134"/>
      <c r="AY32" s="134"/>
      <c r="AZ32" s="134"/>
    </row>
    <row r="33" spans="1:52" customFormat="1" ht="22.5" thickBot="1" x14ac:dyDescent="0.6">
      <c r="A33" s="139"/>
      <c r="B33" s="139"/>
      <c r="C33" s="139"/>
      <c r="D33" s="139"/>
      <c r="E33" s="139"/>
      <c r="F33" s="139"/>
      <c r="G33" s="139"/>
      <c r="H33" s="139"/>
      <c r="I33" s="139"/>
      <c r="J33" s="139"/>
      <c r="K33" s="139"/>
      <c r="L33" s="139"/>
      <c r="M33" s="140"/>
      <c r="N33" s="141" t="s">
        <v>85</v>
      </c>
      <c r="O33" s="141" t="s">
        <v>86</v>
      </c>
      <c r="P33" s="141" t="s">
        <v>87</v>
      </c>
      <c r="Q33" s="149"/>
      <c r="R33" s="149"/>
      <c r="S33" s="149"/>
      <c r="T33" s="149"/>
      <c r="U33" s="149"/>
      <c r="V33" s="149"/>
      <c r="W33" s="149"/>
      <c r="X33" s="149"/>
      <c r="Y33" s="139"/>
      <c r="Z33" s="139"/>
      <c r="AA33" s="139"/>
      <c r="AB33" s="139"/>
      <c r="AC33" s="142" t="s">
        <v>103</v>
      </c>
      <c r="AD33" s="134"/>
      <c r="AE33" s="134"/>
      <c r="AF33" s="134"/>
      <c r="AG33" s="134"/>
      <c r="AH33" s="134"/>
      <c r="AI33" s="134"/>
      <c r="AJ33" s="134"/>
      <c r="AK33" s="134"/>
      <c r="AL33" s="134"/>
      <c r="AM33" s="134"/>
      <c r="AN33" s="134"/>
      <c r="AO33" s="134"/>
      <c r="AP33" s="134"/>
      <c r="AQ33" s="134"/>
      <c r="AR33" s="134"/>
      <c r="AS33" s="134"/>
      <c r="AT33" s="134"/>
      <c r="AU33" s="134"/>
      <c r="AV33" s="134"/>
      <c r="AW33" s="134"/>
      <c r="AX33" s="134"/>
      <c r="AY33" s="134"/>
      <c r="AZ33" s="134"/>
    </row>
    <row r="34" spans="1:52" customFormat="1" ht="23.25" thickTop="1" thickBot="1" x14ac:dyDescent="0.6">
      <c r="A34" s="763" t="s">
        <v>102</v>
      </c>
      <c r="B34" s="764"/>
      <c r="C34" s="764"/>
      <c r="D34" s="764"/>
      <c r="E34" s="764"/>
      <c r="F34" s="764"/>
      <c r="G34" s="765"/>
      <c r="H34" s="273" t="s">
        <v>61</v>
      </c>
      <c r="I34" s="718" t="s">
        <v>150</v>
      </c>
      <c r="J34" s="719"/>
      <c r="K34" s="719"/>
      <c r="L34" s="720"/>
      <c r="M34" s="99">
        <f>SUMIFS(M6:M15,G6:G15,"AT",H6:H15,"ss")</f>
        <v>0</v>
      </c>
      <c r="N34" s="130">
        <f t="shared" ref="N34:N39" si="69">FLOOR(R34,1)</f>
        <v>0</v>
      </c>
      <c r="O34" s="131">
        <f t="shared" ref="O34:O39" si="70">FLOOR(V34,1)</f>
        <v>0</v>
      </c>
      <c r="P34" s="132">
        <f t="shared" ref="P34:P39" si="71">U34-X34</f>
        <v>0</v>
      </c>
      <c r="Q34" s="113">
        <f t="shared" ref="Q34:Q39" si="72">T34+X34+Y34</f>
        <v>0</v>
      </c>
      <c r="R34" s="113">
        <f t="shared" ref="R34:R38" si="73">M34/365</f>
        <v>0</v>
      </c>
      <c r="S34" s="113">
        <f t="shared" ref="S34:S39" si="74">FLOOR(R34,1)</f>
        <v>0</v>
      </c>
      <c r="T34" s="113">
        <f t="shared" ref="T34:T39" si="75">S34*365</f>
        <v>0</v>
      </c>
      <c r="U34" s="113">
        <f t="shared" ref="U34:U38" si="76">M34-T34</f>
        <v>0</v>
      </c>
      <c r="V34" s="113">
        <f t="shared" ref="V34:V39" si="77">U34/30</f>
        <v>0</v>
      </c>
      <c r="W34" s="113">
        <f t="shared" ref="W34:W39" si="78">FLOOR(V34,1)</f>
        <v>0</v>
      </c>
      <c r="X34" s="113">
        <f t="shared" ref="X34:X39" si="79">W34*30</f>
        <v>0</v>
      </c>
      <c r="Y34" s="109"/>
      <c r="Z34" s="109"/>
      <c r="AA34" s="109"/>
      <c r="AB34" s="139"/>
      <c r="AC34" s="133">
        <f>ROUND(IF(IF(O34&gt;12,6,O34*0.5)+IF(P34&gt;15,0.5,0)+IF(N34&gt;0,6,0)&gt;12,6,IF(O34&gt;12,6,O34*0.5)+IF(P34&gt;15,0.5,0)+IF(N34&gt;0,6,0)),3)</f>
        <v>0</v>
      </c>
      <c r="AD34" s="134"/>
      <c r="AE34" s="134"/>
      <c r="AF34" s="134"/>
      <c r="AG34" s="134"/>
      <c r="AH34" s="134"/>
      <c r="AI34" s="134"/>
      <c r="AJ34" s="134"/>
      <c r="AK34" s="134"/>
      <c r="AL34" s="134"/>
      <c r="AM34" s="134"/>
      <c r="AN34" s="134"/>
      <c r="AO34" s="134"/>
      <c r="AP34" s="134"/>
      <c r="AQ34" s="134"/>
      <c r="AR34" s="134"/>
      <c r="AS34" s="134"/>
      <c r="AT34" s="134"/>
      <c r="AU34" s="134"/>
      <c r="AV34" s="134"/>
      <c r="AW34" s="134"/>
      <c r="AX34" s="134"/>
      <c r="AY34" s="134"/>
      <c r="AZ34" s="134"/>
    </row>
    <row r="35" spans="1:52" customFormat="1" ht="23.25" customHeight="1" thickTop="1" thickBot="1" x14ac:dyDescent="0.6">
      <c r="A35" s="757" t="s">
        <v>106</v>
      </c>
      <c r="B35" s="758"/>
      <c r="C35" s="758"/>
      <c r="D35" s="758"/>
      <c r="E35" s="758"/>
      <c r="F35" s="758"/>
      <c r="G35" s="759"/>
      <c r="H35" s="273" t="s">
        <v>61</v>
      </c>
      <c r="I35" s="718" t="s">
        <v>100</v>
      </c>
      <c r="J35" s="719"/>
      <c r="K35" s="719"/>
      <c r="L35" s="720"/>
      <c r="M35" s="99">
        <f>SUMIFS(M6:M15,G6:G15,"AT",H6:H15,"NON")</f>
        <v>0</v>
      </c>
      <c r="N35" s="121">
        <f t="shared" si="69"/>
        <v>0</v>
      </c>
      <c r="O35" s="122">
        <f t="shared" si="70"/>
        <v>0</v>
      </c>
      <c r="P35" s="123">
        <f t="shared" si="71"/>
        <v>0</v>
      </c>
      <c r="Q35" s="113">
        <f t="shared" si="72"/>
        <v>0</v>
      </c>
      <c r="R35" s="113">
        <f t="shared" si="73"/>
        <v>0</v>
      </c>
      <c r="S35" s="113">
        <f t="shared" si="74"/>
        <v>0</v>
      </c>
      <c r="T35" s="113">
        <f t="shared" si="75"/>
        <v>0</v>
      </c>
      <c r="U35" s="113">
        <f t="shared" si="76"/>
        <v>0</v>
      </c>
      <c r="V35" s="113">
        <f t="shared" si="77"/>
        <v>0</v>
      </c>
      <c r="W35" s="113">
        <f t="shared" si="78"/>
        <v>0</v>
      </c>
      <c r="X35" s="113">
        <f t="shared" si="79"/>
        <v>0</v>
      </c>
      <c r="Y35" s="109"/>
      <c r="Z35" s="109"/>
      <c r="AA35" s="109"/>
      <c r="AB35" s="139"/>
      <c r="AC35" s="133">
        <f>ROUND(IF(IF(O35&gt;12,3,O35*0.25)+IF(P35&gt;15,0.25,0)+IF(N35&gt;0,3,0)&gt;12,6,IF(O35&gt;12,3,O35*0.25)+IF(P35&gt;15,0.25,0)+IF(N35&gt;0,3,0)),3)</f>
        <v>0</v>
      </c>
      <c r="AD35" s="134"/>
      <c r="AE35" s="134"/>
      <c r="AF35" s="134"/>
      <c r="AG35" s="134"/>
      <c r="AH35" s="134"/>
      <c r="AI35" s="134"/>
      <c r="AJ35" s="134"/>
      <c r="AK35" s="134"/>
      <c r="AL35" s="134"/>
      <c r="AM35" s="134"/>
      <c r="AN35" s="134"/>
      <c r="AO35" s="134"/>
      <c r="AP35" s="134"/>
      <c r="AQ35" s="134"/>
      <c r="AR35" s="134"/>
      <c r="AS35" s="134"/>
      <c r="AT35" s="134"/>
      <c r="AU35" s="134"/>
      <c r="AV35" s="134"/>
      <c r="AW35" s="134"/>
      <c r="AX35" s="134"/>
      <c r="AY35" s="134"/>
      <c r="AZ35" s="134"/>
    </row>
    <row r="36" spans="1:52" customFormat="1" ht="23.25" customHeight="1" thickTop="1" thickBot="1" x14ac:dyDescent="0.6">
      <c r="A36" s="760"/>
      <c r="B36" s="761"/>
      <c r="C36" s="761"/>
      <c r="D36" s="761"/>
      <c r="E36" s="761"/>
      <c r="F36" s="761"/>
      <c r="G36" s="762"/>
      <c r="H36" s="274" t="s">
        <v>101</v>
      </c>
      <c r="I36" s="718" t="s">
        <v>150</v>
      </c>
      <c r="J36" s="719"/>
      <c r="K36" s="719"/>
      <c r="L36" s="720"/>
      <c r="M36" s="99">
        <f>SUMIFS(M6:M15,G6:G15,"ALTRO",H6:H15,"SS")+SUMIFS(M6:M15,G6:G15,"CS",H6:H15,"SS")+SUMIFS(M6:M15,G6:G15,"AA",H6:H15,"SS")</f>
        <v>0</v>
      </c>
      <c r="N36" s="121">
        <f t="shared" si="69"/>
        <v>0</v>
      </c>
      <c r="O36" s="122">
        <f t="shared" si="70"/>
        <v>0</v>
      </c>
      <c r="P36" s="123">
        <f t="shared" si="71"/>
        <v>0</v>
      </c>
      <c r="Q36" s="113">
        <f t="shared" si="72"/>
        <v>0</v>
      </c>
      <c r="R36" s="113">
        <f t="shared" si="73"/>
        <v>0</v>
      </c>
      <c r="S36" s="113">
        <f t="shared" si="74"/>
        <v>0</v>
      </c>
      <c r="T36" s="113">
        <f t="shared" si="75"/>
        <v>0</v>
      </c>
      <c r="U36" s="113">
        <f t="shared" si="76"/>
        <v>0</v>
      </c>
      <c r="V36" s="113">
        <f t="shared" si="77"/>
        <v>0</v>
      </c>
      <c r="W36" s="113">
        <f t="shared" si="78"/>
        <v>0</v>
      </c>
      <c r="X36" s="113">
        <f t="shared" si="79"/>
        <v>0</v>
      </c>
      <c r="Y36" s="109"/>
      <c r="Z36" s="109"/>
      <c r="AA36" s="109"/>
      <c r="AB36" s="139"/>
      <c r="AC36" s="133">
        <f>ROUND(IF(IF(O36&gt;12,1.2,O36*0.1)+IF(P36&gt;15,0.1,0)+IF(N36&gt;0,1.2,0)&gt;12,1.2,IF(O36&gt;12,1.2,O36*0.1)+IF(P36&gt;15,0.1,0)+IF(N36&gt;0,1.2,0)),3)</f>
        <v>0</v>
      </c>
      <c r="AD36" s="134"/>
      <c r="AE36" s="134"/>
      <c r="AF36" s="134"/>
      <c r="AG36" s="134"/>
      <c r="AH36" s="134"/>
      <c r="AI36" s="134"/>
      <c r="AJ36" s="134"/>
      <c r="AK36" s="134"/>
      <c r="AL36" s="134"/>
      <c r="AM36" s="134"/>
      <c r="AN36" s="134"/>
      <c r="AO36" s="134"/>
      <c r="AP36" s="134"/>
      <c r="AQ36" s="134"/>
      <c r="AR36" s="134"/>
      <c r="AS36" s="134"/>
      <c r="AT36" s="134"/>
      <c r="AU36" s="134"/>
      <c r="AV36" s="134"/>
      <c r="AW36" s="134"/>
      <c r="AX36" s="134"/>
      <c r="AY36" s="134"/>
      <c r="AZ36" s="134"/>
    </row>
    <row r="37" spans="1:52" customFormat="1" ht="23.25" customHeight="1" thickTop="1" thickBot="1" x14ac:dyDescent="0.6">
      <c r="A37" s="760"/>
      <c r="B37" s="761"/>
      <c r="C37" s="761"/>
      <c r="D37" s="761"/>
      <c r="E37" s="761"/>
      <c r="F37" s="761"/>
      <c r="G37" s="762"/>
      <c r="H37" s="274" t="s">
        <v>101</v>
      </c>
      <c r="I37" s="718" t="s">
        <v>100</v>
      </c>
      <c r="J37" s="719"/>
      <c r="K37" s="719"/>
      <c r="L37" s="720"/>
      <c r="M37" s="99">
        <f>SUMIFS(M6:M15,G6:G15,"ALTRO",H6:H15,"NON")+          SUMIFS(M6:M15,G6:G15,"cs",H6:H15,"NON")                 +SUMIFS(M6:M15,G6:G15,"Aa",H6:H15,"NON")</f>
        <v>0</v>
      </c>
      <c r="N37" s="121">
        <f t="shared" si="69"/>
        <v>0</v>
      </c>
      <c r="O37" s="122">
        <f t="shared" si="70"/>
        <v>0</v>
      </c>
      <c r="P37" s="123">
        <f t="shared" si="71"/>
        <v>0</v>
      </c>
      <c r="Q37" s="113">
        <f t="shared" si="72"/>
        <v>0</v>
      </c>
      <c r="R37" s="113">
        <f t="shared" si="73"/>
        <v>0</v>
      </c>
      <c r="S37" s="113">
        <f t="shared" si="74"/>
        <v>0</v>
      </c>
      <c r="T37" s="113">
        <f t="shared" si="75"/>
        <v>0</v>
      </c>
      <c r="U37" s="113">
        <f t="shared" si="76"/>
        <v>0</v>
      </c>
      <c r="V37" s="113">
        <f t="shared" si="77"/>
        <v>0</v>
      </c>
      <c r="W37" s="113">
        <f t="shared" si="78"/>
        <v>0</v>
      </c>
      <c r="X37" s="113">
        <f t="shared" si="79"/>
        <v>0</v>
      </c>
      <c r="Y37" s="109"/>
      <c r="Z37" s="109"/>
      <c r="AA37" s="109"/>
      <c r="AB37" s="139"/>
      <c r="AC37" s="133">
        <f>ROUND(IF(IF(O37&gt;12,0.6,O37*0.05)+IF(P37&gt;15,0.05,0)+IF(N37&gt;0,0.6,0)&gt;12,0.6,IF(O37&gt;12,0.6,O37*0.05)+IF(P37&gt;15,0.05,0)+IF(N37&gt;0,0.6,0)),3)</f>
        <v>0</v>
      </c>
      <c r="AD37" s="134"/>
      <c r="AE37" s="134"/>
      <c r="AF37" s="134"/>
      <c r="AG37" s="134"/>
      <c r="AH37" s="134"/>
      <c r="AI37" s="134"/>
      <c r="AJ37" s="134"/>
      <c r="AK37" s="134"/>
      <c r="AL37" s="134"/>
      <c r="AM37" s="134"/>
      <c r="AN37" s="134"/>
      <c r="AO37" s="134"/>
      <c r="AP37" s="134"/>
      <c r="AQ37" s="134"/>
      <c r="AR37" s="134"/>
      <c r="AS37" s="134"/>
      <c r="AT37" s="134"/>
      <c r="AU37" s="134"/>
      <c r="AV37" s="134"/>
      <c r="AW37" s="134"/>
      <c r="AX37" s="134"/>
      <c r="AY37" s="134"/>
      <c r="AZ37" s="134"/>
    </row>
    <row r="38" spans="1:52" customFormat="1" ht="23.25" customHeight="1" thickTop="1" thickBot="1" x14ac:dyDescent="0.6">
      <c r="A38" s="740" t="s">
        <v>109</v>
      </c>
      <c r="B38" s="741"/>
      <c r="C38" s="741"/>
      <c r="D38" s="741"/>
      <c r="E38" s="741"/>
      <c r="F38" s="744" t="str">
        <f>IF(+Anno_1=0,"",+Anno_1)</f>
        <v/>
      </c>
      <c r="G38" s="745"/>
      <c r="H38" s="274" t="s">
        <v>101</v>
      </c>
      <c r="I38" s="718" t="s">
        <v>154</v>
      </c>
      <c r="J38" s="719"/>
      <c r="K38" s="719"/>
      <c r="L38" s="720"/>
      <c r="M38" s="99">
        <f>SUMIFS(M6:M15,G6:G15,"ALTRO",H6:H15,"ENTE")</f>
        <v>0</v>
      </c>
      <c r="N38" s="127">
        <f t="shared" si="69"/>
        <v>0</v>
      </c>
      <c r="O38" s="128">
        <f t="shared" si="70"/>
        <v>0</v>
      </c>
      <c r="P38" s="129">
        <f t="shared" si="71"/>
        <v>0</v>
      </c>
      <c r="Q38" s="113">
        <f t="shared" si="72"/>
        <v>0</v>
      </c>
      <c r="R38" s="113">
        <f t="shared" si="73"/>
        <v>0</v>
      </c>
      <c r="S38" s="113">
        <f t="shared" si="74"/>
        <v>0</v>
      </c>
      <c r="T38" s="113">
        <f t="shared" si="75"/>
        <v>0</v>
      </c>
      <c r="U38" s="113">
        <f t="shared" si="76"/>
        <v>0</v>
      </c>
      <c r="V38" s="113">
        <f t="shared" si="77"/>
        <v>0</v>
      </c>
      <c r="W38" s="113">
        <f t="shared" si="78"/>
        <v>0</v>
      </c>
      <c r="X38" s="113">
        <f t="shared" si="79"/>
        <v>0</v>
      </c>
      <c r="Y38" s="109"/>
      <c r="Z38" s="109"/>
      <c r="AA38" s="109"/>
      <c r="AB38" s="139"/>
      <c r="AC38" s="133">
        <f>ROUND(IF(IF(O38&gt;12,0.6,O38*0.05)+IF(P38&gt;15,0.05,0)+IF(N38&gt;0,0.6,0)&gt;12,0.6,IF(O38&gt;12,0.6,O38*0.05)+IF(P38&gt;15,0.05,0)+IF(N38&gt;0,0.6,0)),3)</f>
        <v>0</v>
      </c>
      <c r="AD38" s="134"/>
      <c r="AE38" s="134"/>
      <c r="AF38" s="134"/>
      <c r="AG38" s="134"/>
      <c r="AH38" s="134"/>
      <c r="AI38" s="134"/>
      <c r="AJ38" s="134"/>
      <c r="AK38" s="134"/>
      <c r="AL38" s="134"/>
      <c r="AM38" s="134"/>
      <c r="AN38" s="134"/>
      <c r="AO38" s="134"/>
      <c r="AP38" s="134"/>
      <c r="AQ38" s="134"/>
      <c r="AR38" s="134"/>
      <c r="AS38" s="134"/>
      <c r="AT38" s="134"/>
      <c r="AU38" s="134"/>
      <c r="AV38" s="134"/>
      <c r="AW38" s="134"/>
      <c r="AX38" s="134"/>
      <c r="AY38" s="134"/>
      <c r="AZ38" s="134"/>
    </row>
    <row r="39" spans="1:52" customFormat="1" ht="26.65" customHeight="1" thickTop="1" thickBot="1" x14ac:dyDescent="0.6">
      <c r="A39" s="742"/>
      <c r="B39" s="743"/>
      <c r="C39" s="743"/>
      <c r="D39" s="743"/>
      <c r="E39" s="743"/>
      <c r="F39" s="746"/>
      <c r="G39" s="747"/>
      <c r="H39" s="668" t="s">
        <v>110</v>
      </c>
      <c r="I39" s="669"/>
      <c r="J39" s="669"/>
      <c r="K39" s="669"/>
      <c r="L39" s="670"/>
      <c r="M39" s="98">
        <f>SUM(M34:M38)</f>
        <v>0</v>
      </c>
      <c r="N39" s="209">
        <f t="shared" si="69"/>
        <v>0</v>
      </c>
      <c r="O39" s="207">
        <f t="shared" si="70"/>
        <v>0</v>
      </c>
      <c r="P39" s="208">
        <f t="shared" si="71"/>
        <v>0</v>
      </c>
      <c r="Q39" s="113">
        <f t="shared" si="72"/>
        <v>0</v>
      </c>
      <c r="R39" s="113">
        <f>M39/365</f>
        <v>0</v>
      </c>
      <c r="S39" s="113">
        <f t="shared" si="74"/>
        <v>0</v>
      </c>
      <c r="T39" s="113">
        <f t="shared" si="75"/>
        <v>0</v>
      </c>
      <c r="U39" s="113">
        <f>M39-T39</f>
        <v>0</v>
      </c>
      <c r="V39" s="113">
        <f t="shared" si="77"/>
        <v>0</v>
      </c>
      <c r="W39" s="113">
        <f t="shared" si="78"/>
        <v>0</v>
      </c>
      <c r="X39" s="113">
        <f t="shared" si="79"/>
        <v>0</v>
      </c>
      <c r="Y39" s="109"/>
      <c r="Z39" s="109"/>
      <c r="AA39" s="109"/>
      <c r="AB39" s="139"/>
      <c r="AC39" s="205">
        <f>IF(SUM(AC34:AC38)&gt;6,6,SUM(AC34:AC38))</f>
        <v>0</v>
      </c>
      <c r="AD39" s="134"/>
      <c r="AE39" s="134"/>
      <c r="AF39" s="134"/>
      <c r="AG39" s="134"/>
      <c r="AH39" s="134"/>
      <c r="AI39" s="134"/>
      <c r="AJ39" s="134"/>
      <c r="AK39" s="134"/>
      <c r="AL39" s="134"/>
      <c r="AM39" s="134"/>
      <c r="AN39" s="134"/>
      <c r="AO39" s="134"/>
      <c r="AP39" s="134"/>
      <c r="AQ39" s="134"/>
      <c r="AR39" s="134"/>
      <c r="AS39" s="134"/>
      <c r="AT39" s="134"/>
      <c r="AU39" s="134"/>
      <c r="AV39" s="134"/>
      <c r="AW39" s="134"/>
      <c r="AX39" s="134"/>
      <c r="AY39" s="134"/>
      <c r="AZ39" s="134"/>
    </row>
    <row r="40" spans="1:52" customFormat="1" ht="22.9" x14ac:dyDescent="0.4">
      <c r="A40" s="134"/>
      <c r="B40" s="134"/>
      <c r="C40" s="134"/>
      <c r="D40" s="134"/>
      <c r="E40" s="134"/>
      <c r="F40" s="134"/>
      <c r="G40" s="134"/>
      <c r="H40" s="150"/>
      <c r="I40" s="151"/>
      <c r="J40" s="138"/>
      <c r="K40" s="138"/>
      <c r="L40" s="138"/>
      <c r="M40" s="140"/>
      <c r="N40" s="152"/>
      <c r="O40" s="152"/>
      <c r="P40" s="152"/>
      <c r="Q40" s="134"/>
      <c r="R40" s="134"/>
      <c r="S40" s="134"/>
      <c r="T40" s="134"/>
      <c r="U40" s="134"/>
      <c r="V40" s="134"/>
      <c r="W40" s="134"/>
      <c r="X40" s="134"/>
      <c r="Y40" s="134"/>
      <c r="Z40" s="134"/>
      <c r="AA40" s="134"/>
      <c r="AB40" s="134"/>
      <c r="AC40" s="134"/>
      <c r="AD40" s="134"/>
      <c r="AE40" s="134"/>
      <c r="AF40" s="134"/>
      <c r="AG40" s="134"/>
      <c r="AH40" s="134"/>
      <c r="AI40" s="134"/>
      <c r="AJ40" s="134"/>
      <c r="AK40" s="134"/>
      <c r="AL40" s="134"/>
      <c r="AM40" s="134"/>
      <c r="AN40" s="134"/>
      <c r="AO40" s="134"/>
      <c r="AP40" s="134"/>
      <c r="AQ40" s="134"/>
      <c r="AR40" s="134"/>
      <c r="AS40" s="134"/>
      <c r="AT40" s="134"/>
      <c r="AU40" s="134"/>
      <c r="AV40" s="134"/>
      <c r="AW40" s="134"/>
      <c r="AX40" s="134"/>
      <c r="AY40" s="134"/>
      <c r="AZ40" s="134"/>
    </row>
    <row r="41" spans="1:52" customFormat="1" ht="22.9" x14ac:dyDescent="0.4">
      <c r="A41" s="134"/>
      <c r="B41" s="134"/>
      <c r="C41" s="134"/>
      <c r="D41" s="134"/>
      <c r="E41" s="134"/>
      <c r="F41" s="134"/>
      <c r="G41" s="134"/>
      <c r="H41" s="150"/>
      <c r="I41" s="151"/>
      <c r="J41" s="138"/>
      <c r="K41" s="138"/>
      <c r="L41" s="138"/>
      <c r="M41" s="140"/>
      <c r="N41" s="152"/>
      <c r="O41" s="152"/>
      <c r="P41" s="152"/>
      <c r="Q41" s="134"/>
      <c r="R41" s="134"/>
      <c r="S41" s="134"/>
      <c r="T41" s="134"/>
      <c r="U41" s="134"/>
      <c r="V41" s="134"/>
      <c r="W41" s="134"/>
      <c r="X41" s="134"/>
      <c r="Y41" s="134"/>
      <c r="Z41" s="134"/>
      <c r="AA41" s="134"/>
      <c r="AB41" s="134"/>
      <c r="AC41" s="134"/>
      <c r="AD41" s="134"/>
      <c r="AE41" s="134"/>
      <c r="AF41" s="134"/>
      <c r="AG41" s="134"/>
      <c r="AH41" s="134"/>
      <c r="AI41" s="134"/>
      <c r="AJ41" s="134"/>
      <c r="AK41" s="134"/>
      <c r="AL41" s="134"/>
      <c r="AM41" s="134"/>
      <c r="AN41" s="134"/>
      <c r="AO41" s="134"/>
      <c r="AP41" s="134"/>
      <c r="AQ41" s="134"/>
      <c r="AR41" s="134"/>
      <c r="AS41" s="134"/>
      <c r="AT41" s="134"/>
      <c r="AU41" s="134"/>
      <c r="AV41" s="134"/>
      <c r="AW41" s="134"/>
      <c r="AX41" s="134"/>
      <c r="AY41" s="134"/>
      <c r="AZ41" s="134"/>
    </row>
    <row r="42" spans="1:52" customFormat="1" ht="87" customHeight="1" x14ac:dyDescent="0.4">
      <c r="A42" s="134"/>
      <c r="B42" s="134"/>
      <c r="C42" s="134"/>
      <c r="D42" s="134"/>
      <c r="E42" s="134"/>
      <c r="F42" s="134"/>
      <c r="G42" s="134"/>
      <c r="H42" s="134"/>
      <c r="I42" s="134"/>
      <c r="J42" s="134"/>
      <c r="K42" s="134"/>
      <c r="L42" s="134"/>
      <c r="M42" s="134"/>
      <c r="N42" s="134"/>
      <c r="O42" s="134"/>
      <c r="P42" s="134"/>
      <c r="Q42" s="134"/>
      <c r="R42" s="134"/>
      <c r="S42" s="134"/>
      <c r="T42" s="134"/>
      <c r="U42" s="134"/>
      <c r="V42" s="134"/>
      <c r="W42" s="134"/>
      <c r="X42" s="134"/>
      <c r="Y42" s="134"/>
      <c r="Z42" s="134"/>
      <c r="AA42" s="134"/>
      <c r="AB42" s="134"/>
      <c r="AC42" s="134"/>
      <c r="AD42" s="134"/>
      <c r="AE42" s="134"/>
      <c r="AF42" s="134"/>
      <c r="AG42" s="134"/>
      <c r="AH42" s="134"/>
      <c r="AI42" s="134"/>
      <c r="AJ42" s="134"/>
      <c r="AK42" s="134"/>
      <c r="AL42" s="134"/>
      <c r="AM42" s="134"/>
      <c r="AN42" s="134"/>
      <c r="AO42" s="134"/>
      <c r="AP42" s="134"/>
      <c r="AQ42" s="134"/>
      <c r="AR42" s="134"/>
      <c r="AS42" s="134"/>
      <c r="AT42" s="134"/>
      <c r="AU42" s="134"/>
      <c r="AV42" s="134"/>
      <c r="AW42" s="134"/>
      <c r="AX42" s="134"/>
      <c r="AY42" s="134"/>
      <c r="AZ42" s="134"/>
    </row>
    <row r="43" spans="1:52" customFormat="1" x14ac:dyDescent="0.4">
      <c r="A43" s="134"/>
      <c r="B43" s="134"/>
      <c r="C43" s="134"/>
      <c r="D43" s="134"/>
      <c r="E43" s="134"/>
      <c r="F43" s="134"/>
      <c r="G43" s="134"/>
      <c r="H43" s="134"/>
      <c r="I43" s="134"/>
      <c r="J43" s="134"/>
      <c r="K43" s="134"/>
      <c r="L43" s="134"/>
      <c r="M43" s="134"/>
      <c r="N43" s="134"/>
      <c r="O43" s="134"/>
      <c r="P43" s="134"/>
      <c r="Q43" s="134"/>
      <c r="R43" s="134"/>
      <c r="S43" s="134"/>
      <c r="T43" s="134"/>
      <c r="U43" s="134"/>
      <c r="V43" s="134"/>
      <c r="W43" s="134"/>
      <c r="X43" s="134"/>
      <c r="Y43" s="134"/>
      <c r="Z43" s="134"/>
      <c r="AA43" s="134"/>
      <c r="AB43" s="134"/>
      <c r="AC43" s="134"/>
      <c r="AD43" s="134"/>
      <c r="AE43" s="134"/>
      <c r="AF43" s="134"/>
      <c r="AG43" s="134"/>
      <c r="AH43" s="134"/>
      <c r="AI43" s="134"/>
      <c r="AJ43" s="134"/>
      <c r="AK43" s="134"/>
      <c r="AL43" s="134"/>
      <c r="AM43" s="134"/>
      <c r="AN43" s="134"/>
      <c r="AO43" s="134"/>
      <c r="AP43" s="134"/>
      <c r="AQ43" s="134"/>
      <c r="AR43" s="134"/>
      <c r="AS43" s="134"/>
      <c r="AT43" s="134"/>
      <c r="AU43" s="134"/>
      <c r="AV43" s="134"/>
      <c r="AW43" s="134"/>
      <c r="AX43" s="134"/>
      <c r="AY43" s="134"/>
      <c r="AZ43" s="134"/>
    </row>
    <row r="44" spans="1:52" customFormat="1" ht="13.9" customHeight="1" x14ac:dyDescent="0.4">
      <c r="A44" s="134"/>
      <c r="B44" s="134"/>
      <c r="C44" s="134"/>
      <c r="D44" s="134"/>
      <c r="E44" s="134"/>
      <c r="F44" s="134"/>
      <c r="G44" s="134"/>
      <c r="H44" s="134"/>
      <c r="I44" s="134"/>
      <c r="J44" s="134"/>
      <c r="K44" s="134"/>
      <c r="L44" s="134"/>
      <c r="M44" s="134"/>
      <c r="N44" s="134"/>
      <c r="O44" s="134"/>
      <c r="P44" s="134"/>
      <c r="Q44" s="134"/>
      <c r="R44" s="134"/>
      <c r="S44" s="134"/>
      <c r="T44" s="134"/>
      <c r="U44" s="134"/>
      <c r="V44" s="134"/>
      <c r="W44" s="134"/>
      <c r="X44" s="134"/>
      <c r="Y44" s="134"/>
      <c r="Z44" s="134"/>
      <c r="AA44" s="134"/>
      <c r="AB44" s="134"/>
      <c r="AC44" s="134"/>
      <c r="AD44" s="134"/>
      <c r="AE44" s="134"/>
      <c r="AF44" s="134"/>
      <c r="AG44" s="134"/>
      <c r="AH44" s="134"/>
      <c r="AI44" s="134"/>
      <c r="AJ44" s="134"/>
      <c r="AK44" s="134"/>
      <c r="AL44" s="134"/>
      <c r="AM44" s="134"/>
      <c r="AN44" s="134"/>
      <c r="AO44" s="134"/>
      <c r="AP44" s="134"/>
      <c r="AQ44" s="134"/>
      <c r="AR44" s="134"/>
      <c r="AS44" s="134"/>
      <c r="AT44" s="134"/>
      <c r="AU44" s="134"/>
      <c r="AV44" s="134"/>
      <c r="AW44" s="134"/>
      <c r="AX44" s="134"/>
      <c r="AY44" s="134"/>
      <c r="AZ44" s="134"/>
    </row>
    <row r="45" spans="1:52" customFormat="1" ht="20.25" customHeight="1" x14ac:dyDescent="0.4">
      <c r="A45" s="134"/>
      <c r="B45" s="134"/>
      <c r="C45" s="134"/>
      <c r="D45" s="134"/>
      <c r="E45" s="134"/>
      <c r="F45" s="134"/>
      <c r="G45" s="134"/>
      <c r="H45" s="134"/>
      <c r="I45" s="134"/>
      <c r="J45" s="134"/>
      <c r="K45" s="134"/>
      <c r="L45" s="134"/>
      <c r="M45" s="134"/>
      <c r="N45" s="134"/>
      <c r="O45" s="134"/>
      <c r="P45" s="134"/>
      <c r="Q45" s="134"/>
      <c r="R45" s="134"/>
      <c r="S45" s="134"/>
      <c r="T45" s="134"/>
      <c r="U45" s="134"/>
      <c r="V45" s="134"/>
      <c r="W45" s="134"/>
      <c r="X45" s="134"/>
      <c r="Y45" s="134"/>
      <c r="Z45" s="134"/>
      <c r="AA45" s="134"/>
      <c r="AB45" s="134"/>
      <c r="AC45" s="134"/>
      <c r="AD45" s="134"/>
      <c r="AE45" s="134"/>
      <c r="AF45" s="134"/>
      <c r="AG45" s="134"/>
      <c r="AH45" s="134"/>
      <c r="AI45" s="134"/>
      <c r="AJ45" s="134"/>
      <c r="AK45" s="134"/>
      <c r="AL45" s="134"/>
      <c r="AM45" s="134"/>
      <c r="AN45" s="134"/>
      <c r="AO45" s="134"/>
      <c r="AP45" s="134"/>
      <c r="AQ45" s="134"/>
      <c r="AR45" s="134"/>
      <c r="AS45" s="134"/>
      <c r="AT45" s="134"/>
      <c r="AU45" s="134"/>
      <c r="AV45" s="134"/>
      <c r="AW45" s="134"/>
      <c r="AX45" s="134"/>
      <c r="AY45" s="134"/>
      <c r="AZ45" s="134"/>
    </row>
  </sheetData>
  <sheetProtection algorithmName="SHA-512" hashValue="NJCBcAJ57FDa/eCuC5lqPd3jnzNs508DGQV+d1dXzwBV25qhJj9IoEdqVkjbsxbyOSTzWqfQ9F6IaFoI296bBQ==" saltValue="75dWrQ7ImlQhU4RQJpBGDw==" spinCount="100000" sheet="1" objects="1" scenarios="1"/>
  <mergeCells count="70">
    <mergeCell ref="AI1:AN2"/>
    <mergeCell ref="AI4:AN4"/>
    <mergeCell ref="AI6:AN6"/>
    <mergeCell ref="AI10:AN10"/>
    <mergeCell ref="AI11:AN11"/>
    <mergeCell ref="AI12:AN13"/>
    <mergeCell ref="A38:E39"/>
    <mergeCell ref="F38:G39"/>
    <mergeCell ref="I34:L34"/>
    <mergeCell ref="A26:G26"/>
    <mergeCell ref="A27:G29"/>
    <mergeCell ref="I35:L35"/>
    <mergeCell ref="A35:G37"/>
    <mergeCell ref="H31:L31"/>
    <mergeCell ref="A34:G34"/>
    <mergeCell ref="A30:E31"/>
    <mergeCell ref="F30:G31"/>
    <mergeCell ref="I28:L28"/>
    <mergeCell ref="I29:L29"/>
    <mergeCell ref="I30:L30"/>
    <mergeCell ref="I26:L26"/>
    <mergeCell ref="I27:L27"/>
    <mergeCell ref="K1:AC2"/>
    <mergeCell ref="H39:L39"/>
    <mergeCell ref="I36:L36"/>
    <mergeCell ref="I37:L37"/>
    <mergeCell ref="I38:L38"/>
    <mergeCell ref="F1:J2"/>
    <mergeCell ref="H4:L5"/>
    <mergeCell ref="H13:L13"/>
    <mergeCell ref="H14:L14"/>
    <mergeCell ref="H6:L6"/>
    <mergeCell ref="H7:L7"/>
    <mergeCell ref="H8:L8"/>
    <mergeCell ref="H9:L9"/>
    <mergeCell ref="H10:L10"/>
    <mergeCell ref="H11:L11"/>
    <mergeCell ref="H12:L12"/>
    <mergeCell ref="G4:G5"/>
    <mergeCell ref="A1:B2"/>
    <mergeCell ref="C1:C2"/>
    <mergeCell ref="AD10:AD13"/>
    <mergeCell ref="H3:L3"/>
    <mergeCell ref="D4:D5"/>
    <mergeCell ref="E4:E5"/>
    <mergeCell ref="C4:C5"/>
    <mergeCell ref="A6:A15"/>
    <mergeCell ref="H15:L15"/>
    <mergeCell ref="AE8:AG8"/>
    <mergeCell ref="AE7:AG7"/>
    <mergeCell ref="AC4:AC5"/>
    <mergeCell ref="AC6:AC15"/>
    <mergeCell ref="M4:M5"/>
    <mergeCell ref="N4:P4"/>
    <mergeCell ref="AF2:AG2"/>
    <mergeCell ref="A22:E23"/>
    <mergeCell ref="F22:G23"/>
    <mergeCell ref="AE4:AG6"/>
    <mergeCell ref="AE10:AG15"/>
    <mergeCell ref="B4:B5"/>
    <mergeCell ref="F4:F5"/>
    <mergeCell ref="H23:L23"/>
    <mergeCell ref="I18:L18"/>
    <mergeCell ref="I19:L19"/>
    <mergeCell ref="I20:L20"/>
    <mergeCell ref="I21:L21"/>
    <mergeCell ref="I22:L22"/>
    <mergeCell ref="A4:A5"/>
    <mergeCell ref="A18:G18"/>
    <mergeCell ref="A19:G21"/>
  </mergeCells>
  <phoneticPr fontId="5" type="noConversion"/>
  <pageMargins left="0.31496062992125984" right="0.31496062992125984" top="0.74803149606299213" bottom="0.55118110236220474" header="0.31496062992125984" footer="0.31496062992125984"/>
  <pageSetup paperSize="9" scale="6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oglio5">
    <pageSetUpPr fitToPage="1"/>
  </sheetPr>
  <dimension ref="A1:AT102"/>
  <sheetViews>
    <sheetView showGridLines="0" zoomScale="75" zoomScaleNormal="75" workbookViewId="0">
      <selection activeCell="C1" sqref="C1:C2"/>
    </sheetView>
  </sheetViews>
  <sheetFormatPr defaultRowHeight="13.15" x14ac:dyDescent="0.4"/>
  <cols>
    <col min="1" max="1" width="7" customWidth="1"/>
    <col min="2" max="2" width="3.85546875" customWidth="1"/>
    <col min="3" max="3" width="28.640625" customWidth="1"/>
    <col min="4" max="5" width="18.85546875" customWidth="1"/>
    <col min="6" max="6" width="15.640625" customWidth="1"/>
    <col min="7" max="7" width="12.640625" customWidth="1"/>
    <col min="8" max="8" width="5.640625" customWidth="1"/>
    <col min="9" max="12" width="1.85546875" customWidth="1"/>
    <col min="13" max="13" width="9.640625" customWidth="1"/>
    <col min="14" max="16" width="6.140625" customWidth="1"/>
    <col min="17" max="26" width="0" hidden="1" customWidth="1"/>
    <col min="27" max="27" width="0.140625" customWidth="1"/>
    <col min="28" max="28" width="2" customWidth="1"/>
    <col min="29" max="29" width="12.640625" customWidth="1"/>
    <col min="30" max="30" width="2.640625" customWidth="1"/>
    <col min="31" max="31" width="20.35546875" customWidth="1"/>
    <col min="32" max="32" width="1.640625" customWidth="1"/>
    <col min="33" max="33" width="6.640625" customWidth="1"/>
    <col min="34" max="34" width="2.640625" customWidth="1"/>
    <col min="39" max="39" width="2.640625" customWidth="1"/>
  </cols>
  <sheetData>
    <row r="1" spans="1:46" ht="25.15" customHeight="1" thickBot="1" x14ac:dyDescent="0.45">
      <c r="A1" s="704" t="s">
        <v>108</v>
      </c>
      <c r="B1" s="705"/>
      <c r="C1" s="708"/>
      <c r="D1" s="210" t="s">
        <v>84</v>
      </c>
      <c r="E1" s="211" t="s">
        <v>5</v>
      </c>
      <c r="F1" s="727" t="s">
        <v>142</v>
      </c>
      <c r="G1" s="728"/>
      <c r="H1" s="728"/>
      <c r="I1" s="728"/>
      <c r="J1" s="728"/>
      <c r="K1" s="721" t="str">
        <f>IF(+'SCHEDE '!B2=0,"Inserire il nome nel file SCHEDE",+'SCHEDE '!B2)</f>
        <v/>
      </c>
      <c r="L1" s="722"/>
      <c r="M1" s="722"/>
      <c r="N1" s="722"/>
      <c r="O1" s="722"/>
      <c r="P1" s="722"/>
      <c r="Q1" s="722"/>
      <c r="R1" s="722"/>
      <c r="S1" s="722"/>
      <c r="T1" s="722"/>
      <c r="U1" s="722"/>
      <c r="V1" s="722"/>
      <c r="W1" s="722"/>
      <c r="X1" s="722"/>
      <c r="Y1" s="722"/>
      <c r="Z1" s="722"/>
      <c r="AA1" s="722"/>
      <c r="AB1" s="722"/>
      <c r="AC1" s="723"/>
      <c r="AD1" s="134"/>
      <c r="AE1" s="134"/>
      <c r="AF1" s="134"/>
      <c r="AG1" s="134"/>
      <c r="AH1" s="134"/>
      <c r="AI1" s="774" t="s">
        <v>230</v>
      </c>
      <c r="AJ1" s="775"/>
      <c r="AK1" s="775"/>
      <c r="AL1" s="775"/>
      <c r="AM1" s="775"/>
      <c r="AN1" s="776"/>
      <c r="AO1" s="134"/>
      <c r="AP1" s="134"/>
      <c r="AQ1" s="134"/>
      <c r="AR1" s="134"/>
      <c r="AS1" s="134"/>
      <c r="AT1" s="134"/>
    </row>
    <row r="2" spans="1:46" ht="25.15" customHeight="1" thickBot="1" x14ac:dyDescent="0.45">
      <c r="A2" s="706"/>
      <c r="B2" s="707"/>
      <c r="C2" s="709"/>
      <c r="D2" s="192"/>
      <c r="E2" s="193"/>
      <c r="F2" s="729"/>
      <c r="G2" s="730"/>
      <c r="H2" s="730"/>
      <c r="I2" s="730"/>
      <c r="J2" s="730"/>
      <c r="K2" s="724"/>
      <c r="L2" s="725"/>
      <c r="M2" s="725"/>
      <c r="N2" s="725"/>
      <c r="O2" s="725"/>
      <c r="P2" s="725"/>
      <c r="Q2" s="725"/>
      <c r="R2" s="725"/>
      <c r="S2" s="725"/>
      <c r="T2" s="725"/>
      <c r="U2" s="725"/>
      <c r="V2" s="725"/>
      <c r="W2" s="725"/>
      <c r="X2" s="725"/>
      <c r="Y2" s="725"/>
      <c r="Z2" s="725"/>
      <c r="AA2" s="725"/>
      <c r="AB2" s="725"/>
      <c r="AC2" s="726"/>
      <c r="AD2" s="134"/>
      <c r="AE2" s="163" t="s">
        <v>7</v>
      </c>
      <c r="AF2" s="639" t="str">
        <f>+'1998-99'!AF2</f>
        <v>21.2</v>
      </c>
      <c r="AG2" s="640"/>
      <c r="AH2" s="134"/>
      <c r="AI2" s="777"/>
      <c r="AJ2" s="778"/>
      <c r="AK2" s="778"/>
      <c r="AL2" s="778"/>
      <c r="AM2" s="778"/>
      <c r="AN2" s="779"/>
      <c r="AO2" s="134"/>
      <c r="AP2" s="134"/>
      <c r="AQ2" s="134"/>
      <c r="AR2" s="134"/>
      <c r="AS2" s="134"/>
      <c r="AT2" s="134"/>
    </row>
    <row r="3" spans="1:46" ht="25.15" customHeight="1" thickBot="1" x14ac:dyDescent="0.45">
      <c r="A3" s="153"/>
      <c r="B3" s="153"/>
      <c r="C3" s="153"/>
      <c r="D3" s="153"/>
      <c r="E3" s="153"/>
      <c r="F3" s="191"/>
      <c r="G3" s="189" t="s">
        <v>134</v>
      </c>
      <c r="H3" s="711" t="s">
        <v>143</v>
      </c>
      <c r="I3" s="712"/>
      <c r="J3" s="712"/>
      <c r="K3" s="712"/>
      <c r="L3" s="713"/>
      <c r="M3" s="153"/>
      <c r="N3" s="153"/>
      <c r="O3" s="134"/>
      <c r="P3" s="134"/>
      <c r="Q3" s="134"/>
      <c r="R3" s="134"/>
      <c r="S3" s="134"/>
      <c r="T3" s="134"/>
      <c r="U3" s="134"/>
      <c r="V3" s="134"/>
      <c r="W3" s="134"/>
      <c r="X3" s="134"/>
      <c r="Y3" s="134"/>
      <c r="Z3" s="134"/>
      <c r="AA3" s="134"/>
      <c r="AB3" s="134"/>
      <c r="AC3" s="134"/>
      <c r="AD3" s="134"/>
      <c r="AE3" s="134"/>
      <c r="AF3" s="134"/>
      <c r="AG3" s="134"/>
      <c r="AH3" s="134"/>
      <c r="AI3" s="134"/>
      <c r="AJ3" s="134"/>
      <c r="AK3" s="134"/>
      <c r="AL3" s="134"/>
      <c r="AM3" s="134"/>
      <c r="AN3" s="134"/>
      <c r="AO3" s="134"/>
      <c r="AP3" s="134"/>
      <c r="AQ3" s="134"/>
      <c r="AR3" s="134"/>
      <c r="AS3" s="134"/>
      <c r="AT3" s="134"/>
    </row>
    <row r="4" spans="1:46" ht="30" customHeight="1" thickTop="1" x14ac:dyDescent="0.4">
      <c r="A4" s="784" t="s">
        <v>108</v>
      </c>
      <c r="B4" s="664" t="s">
        <v>89</v>
      </c>
      <c r="C4" s="716" t="s">
        <v>83</v>
      </c>
      <c r="D4" s="714" t="s">
        <v>84</v>
      </c>
      <c r="E4" s="714" t="s">
        <v>5</v>
      </c>
      <c r="F4" s="666" t="s">
        <v>107</v>
      </c>
      <c r="G4" s="702" t="s">
        <v>151</v>
      </c>
      <c r="H4" s="731" t="s">
        <v>149</v>
      </c>
      <c r="I4" s="732"/>
      <c r="J4" s="732"/>
      <c r="K4" s="732"/>
      <c r="L4" s="733"/>
      <c r="M4" s="694" t="s">
        <v>6</v>
      </c>
      <c r="N4" s="696" t="s">
        <v>88</v>
      </c>
      <c r="O4" s="697"/>
      <c r="P4" s="698"/>
      <c r="Q4" s="95" t="s">
        <v>90</v>
      </c>
      <c r="R4" s="95" t="s">
        <v>91</v>
      </c>
      <c r="S4" s="95" t="s">
        <v>92</v>
      </c>
      <c r="T4" s="95" t="s">
        <v>93</v>
      </c>
      <c r="U4" s="95" t="s">
        <v>94</v>
      </c>
      <c r="V4" s="95" t="s">
        <v>95</v>
      </c>
      <c r="W4" s="95" t="s">
        <v>96</v>
      </c>
      <c r="X4" s="95" t="s">
        <v>97</v>
      </c>
      <c r="Y4" s="95" t="s">
        <v>98</v>
      </c>
      <c r="AA4" s="90"/>
      <c r="AB4" s="134"/>
      <c r="AC4" s="786" t="s">
        <v>135</v>
      </c>
      <c r="AD4" s="135"/>
      <c r="AE4" s="649" t="s">
        <v>111</v>
      </c>
      <c r="AF4" s="650"/>
      <c r="AG4" s="651"/>
      <c r="AH4" s="134"/>
      <c r="AI4" s="780" t="s">
        <v>144</v>
      </c>
      <c r="AJ4" s="780"/>
      <c r="AK4" s="780"/>
      <c r="AL4" s="780"/>
      <c r="AM4" s="780"/>
      <c r="AN4" s="780"/>
      <c r="AO4" s="134"/>
      <c r="AP4" s="134"/>
      <c r="AQ4" s="134"/>
      <c r="AR4" s="134"/>
      <c r="AS4" s="134"/>
      <c r="AT4" s="134"/>
    </row>
    <row r="5" spans="1:46" ht="30" customHeight="1" thickBot="1" x14ac:dyDescent="0.45">
      <c r="A5" s="785"/>
      <c r="B5" s="665"/>
      <c r="C5" s="717"/>
      <c r="D5" s="715"/>
      <c r="E5" s="715"/>
      <c r="F5" s="667"/>
      <c r="G5" s="703"/>
      <c r="H5" s="734"/>
      <c r="I5" s="735"/>
      <c r="J5" s="735"/>
      <c r="K5" s="735"/>
      <c r="L5" s="736"/>
      <c r="M5" s="695"/>
      <c r="N5" s="89" t="s">
        <v>85</v>
      </c>
      <c r="O5" s="4" t="s">
        <v>86</v>
      </c>
      <c r="P5" s="5" t="s">
        <v>87</v>
      </c>
      <c r="Q5" s="95" t="s">
        <v>99</v>
      </c>
      <c r="R5" s="96"/>
      <c r="S5" s="96"/>
      <c r="T5" s="96"/>
      <c r="U5" s="96"/>
      <c r="V5" s="96"/>
      <c r="W5" s="96"/>
      <c r="X5" s="96"/>
      <c r="Y5" s="96"/>
      <c r="AA5" s="90"/>
      <c r="AB5" s="134"/>
      <c r="AC5" s="787"/>
      <c r="AD5" s="135"/>
      <c r="AE5" s="652"/>
      <c r="AF5" s="653"/>
      <c r="AG5" s="654"/>
      <c r="AH5" s="134"/>
      <c r="AI5" s="397" t="s">
        <v>145</v>
      </c>
      <c r="AJ5" s="397"/>
      <c r="AK5" s="397"/>
      <c r="AL5" s="397"/>
      <c r="AM5" s="398"/>
      <c r="AN5" s="408"/>
      <c r="AO5" s="134"/>
      <c r="AP5" s="134"/>
      <c r="AQ5" s="134"/>
      <c r="AR5" s="134"/>
      <c r="AS5" s="134"/>
      <c r="AT5" s="134"/>
    </row>
    <row r="6" spans="1:46" ht="25.15" customHeight="1" thickTop="1" thickBot="1" x14ac:dyDescent="0.6">
      <c r="A6" s="691" t="str">
        <f>IF(+Anno_1=0,"",+Anno_1)</f>
        <v/>
      </c>
      <c r="B6" s="91">
        <v>1</v>
      </c>
      <c r="C6" s="155"/>
      <c r="D6" s="201"/>
      <c r="E6" s="202"/>
      <c r="F6" s="154" t="str">
        <f t="shared" ref="F6:F15" si="0">IF(OR(D6=0,E6=0,+Anno_1=0),"",IF(OR(E6&gt;data_2,D6&lt;data_1),"DATA ERRATA","ok"))</f>
        <v/>
      </c>
      <c r="G6" s="199"/>
      <c r="H6" s="699"/>
      <c r="I6" s="700"/>
      <c r="J6" s="700"/>
      <c r="K6" s="700"/>
      <c r="L6" s="701"/>
      <c r="M6" s="195">
        <f>IF(G6=0,0,      IF(H6=0,0,IF(AND(G6&lt;&gt;"AA",G6&lt;&gt;"AT",G6&lt;&gt;"CS",G6&lt;&gt;"ALTRO"),"ERRORE",IF(AND(H6&lt;&gt;"NON",H6&lt;&gt;"SS",H6&lt;&gt;"ENTE"),"ERRORE",ROUND(E6-D6+1,0)))))</f>
        <v>0</v>
      </c>
      <c r="N6" s="100">
        <f t="shared" ref="N6:N9" si="1">FLOOR(R6,1)</f>
        <v>0</v>
      </c>
      <c r="O6" s="97">
        <f>FLOOR(V6,1)</f>
        <v>0</v>
      </c>
      <c r="P6" s="102">
        <f t="shared" ref="P6:P9" si="2">U6-X6</f>
        <v>0</v>
      </c>
      <c r="Q6" s="92">
        <f t="shared" ref="Q6:Q9" si="3">T6+X6+Y6</f>
        <v>0</v>
      </c>
      <c r="R6" s="93">
        <f t="shared" ref="R6:R9" si="4">M6/365</f>
        <v>0</v>
      </c>
      <c r="S6" s="93">
        <f t="shared" ref="S6:S16" si="5">FLOOR(R6,1)</f>
        <v>0</v>
      </c>
      <c r="T6" s="93">
        <f t="shared" ref="T6:T16" si="6">S6*365</f>
        <v>0</v>
      </c>
      <c r="U6" s="93">
        <f t="shared" ref="U6:U9" si="7">M6-T6</f>
        <v>0</v>
      </c>
      <c r="V6" s="93">
        <f t="shared" ref="V6:V16" si="8">U6/30</f>
        <v>0</v>
      </c>
      <c r="W6" s="93">
        <f t="shared" ref="W6:W16" si="9">FLOOR(V6,1)</f>
        <v>0</v>
      </c>
      <c r="X6" s="93">
        <f t="shared" ref="X6:X16" si="10">W6*30</f>
        <v>0</v>
      </c>
      <c r="Y6" s="6">
        <f t="shared" ref="Y6:Y9" si="11">U6-X6</f>
        <v>0</v>
      </c>
      <c r="AA6" s="90"/>
      <c r="AB6" s="134"/>
      <c r="AC6" s="691" t="str">
        <f>IF(+Anno_1=0,"",+Anno_1)</f>
        <v/>
      </c>
      <c r="AD6" s="136"/>
      <c r="AE6" s="652"/>
      <c r="AF6" s="653"/>
      <c r="AG6" s="654"/>
      <c r="AH6" s="134"/>
      <c r="AI6" s="780" t="s">
        <v>146</v>
      </c>
      <c r="AJ6" s="780"/>
      <c r="AK6" s="780"/>
      <c r="AL6" s="780"/>
      <c r="AM6" s="780"/>
      <c r="AN6" s="780"/>
      <c r="AO6" s="134"/>
      <c r="AP6" s="134"/>
      <c r="AQ6" s="134"/>
      <c r="AR6" s="134"/>
      <c r="AS6" s="134"/>
      <c r="AT6" s="134"/>
    </row>
    <row r="7" spans="1:46" ht="25.15" customHeight="1" thickBot="1" x14ac:dyDescent="0.6">
      <c r="A7" s="692"/>
      <c r="B7" s="91">
        <v>2</v>
      </c>
      <c r="C7" s="155"/>
      <c r="D7" s="201"/>
      <c r="E7" s="202"/>
      <c r="F7" s="154" t="str">
        <f t="shared" si="0"/>
        <v/>
      </c>
      <c r="G7" s="199"/>
      <c r="H7" s="699"/>
      <c r="I7" s="700"/>
      <c r="J7" s="700"/>
      <c r="K7" s="700"/>
      <c r="L7" s="701"/>
      <c r="M7" s="196">
        <f>IF(G7=0,0,      IF(H7=0,0,IF(AND(G7&lt;&gt;"AA",G7&lt;&gt;"AT",G7&lt;&gt;"CS",G7&lt;&gt;"ALTRO"),"ERRORE",IF(AND(H7&lt;&gt;"NON",H7&lt;&gt;"SS",H7&lt;&gt;"ENTE"),"ERRORE",ROUND(E7-D7+1,0)))))</f>
        <v>0</v>
      </c>
      <c r="N7" s="100">
        <f t="shared" si="1"/>
        <v>0</v>
      </c>
      <c r="O7" s="101">
        <f t="shared" ref="O7:O9" si="12">FLOOR(V7,1)</f>
        <v>0</v>
      </c>
      <c r="P7" s="102">
        <f t="shared" si="2"/>
        <v>0</v>
      </c>
      <c r="Q7" s="92">
        <f t="shared" si="3"/>
        <v>0</v>
      </c>
      <c r="R7" s="93">
        <f t="shared" si="4"/>
        <v>0</v>
      </c>
      <c r="S7" s="93">
        <f t="shared" si="5"/>
        <v>0</v>
      </c>
      <c r="T7" s="93">
        <f t="shared" si="6"/>
        <v>0</v>
      </c>
      <c r="U7" s="93">
        <f t="shared" si="7"/>
        <v>0</v>
      </c>
      <c r="V7" s="93">
        <f t="shared" si="8"/>
        <v>0</v>
      </c>
      <c r="W7" s="93">
        <f t="shared" si="9"/>
        <v>0</v>
      </c>
      <c r="X7" s="93">
        <f t="shared" si="10"/>
        <v>0</v>
      </c>
      <c r="Y7" s="6">
        <f t="shared" si="11"/>
        <v>0</v>
      </c>
      <c r="AA7" s="90"/>
      <c r="AB7" s="134"/>
      <c r="AC7" s="692"/>
      <c r="AD7" s="137"/>
      <c r="AE7" s="686" t="s">
        <v>155</v>
      </c>
      <c r="AF7" s="687"/>
      <c r="AG7" s="688"/>
      <c r="AH7" s="134"/>
      <c r="AI7" s="397" t="s">
        <v>147</v>
      </c>
      <c r="AJ7" s="397"/>
      <c r="AK7" s="397"/>
      <c r="AL7" s="398"/>
      <c r="AM7" s="399"/>
      <c r="AN7" s="408"/>
      <c r="AO7" s="134"/>
      <c r="AP7" s="134"/>
      <c r="AQ7" s="134"/>
      <c r="AR7" s="134"/>
      <c r="AS7" s="134"/>
      <c r="AT7" s="134"/>
    </row>
    <row r="8" spans="1:46" ht="25.15" customHeight="1" thickBot="1" x14ac:dyDescent="0.6">
      <c r="A8" s="692"/>
      <c r="B8" s="91">
        <v>3</v>
      </c>
      <c r="C8" s="155"/>
      <c r="D8" s="201"/>
      <c r="E8" s="202"/>
      <c r="F8" s="154" t="str">
        <f t="shared" si="0"/>
        <v/>
      </c>
      <c r="G8" s="199"/>
      <c r="H8" s="699"/>
      <c r="I8" s="700"/>
      <c r="J8" s="700"/>
      <c r="K8" s="700"/>
      <c r="L8" s="701"/>
      <c r="M8" s="196">
        <f t="shared" ref="M8:M15" si="13">IF(G8=0,0,      IF(H8=0,0,IF(AND(G8&lt;&gt;"AA",G8&lt;&gt;"AT",G8&lt;&gt;"CS",G8&lt;&gt;"ALTRO"),"ERRORE",IF(AND(H8&lt;&gt;"NON",H8&lt;&gt;"SS",H8&lt;&gt;"ENTE"),"ERRORE",ROUND(E8-D8+1,0)))))</f>
        <v>0</v>
      </c>
      <c r="N8" s="100">
        <f t="shared" si="1"/>
        <v>0</v>
      </c>
      <c r="O8" s="101">
        <f t="shared" si="12"/>
        <v>0</v>
      </c>
      <c r="P8" s="102">
        <f t="shared" si="2"/>
        <v>0</v>
      </c>
      <c r="Q8" s="92">
        <f t="shared" si="3"/>
        <v>0</v>
      </c>
      <c r="R8" s="93">
        <f t="shared" si="4"/>
        <v>0</v>
      </c>
      <c r="S8" s="93">
        <f t="shared" si="5"/>
        <v>0</v>
      </c>
      <c r="T8" s="93">
        <f t="shared" si="6"/>
        <v>0</v>
      </c>
      <c r="U8" s="93">
        <f t="shared" si="7"/>
        <v>0</v>
      </c>
      <c r="V8" s="93">
        <f t="shared" si="8"/>
        <v>0</v>
      </c>
      <c r="W8" s="93">
        <f t="shared" si="9"/>
        <v>0</v>
      </c>
      <c r="X8" s="93">
        <f t="shared" si="10"/>
        <v>0</v>
      </c>
      <c r="Y8" s="6">
        <f t="shared" si="11"/>
        <v>0</v>
      </c>
      <c r="AA8" s="90"/>
      <c r="AB8" s="134"/>
      <c r="AC8" s="692"/>
      <c r="AD8" s="137"/>
      <c r="AE8" s="683" t="s">
        <v>131</v>
      </c>
      <c r="AF8" s="684"/>
      <c r="AG8" s="685"/>
      <c r="AH8" s="134"/>
      <c r="AI8" s="166"/>
      <c r="AJ8" s="166"/>
      <c r="AK8" s="166"/>
      <c r="AL8" s="166"/>
      <c r="AM8" s="166"/>
      <c r="AN8" s="134"/>
      <c r="AO8" s="134"/>
      <c r="AP8" s="134"/>
      <c r="AQ8" s="134"/>
      <c r="AR8" s="134"/>
      <c r="AS8" s="134"/>
      <c r="AT8" s="134"/>
    </row>
    <row r="9" spans="1:46" ht="25.15" customHeight="1" thickBot="1" x14ac:dyDescent="0.6">
      <c r="A9" s="692"/>
      <c r="B9" s="91">
        <v>4</v>
      </c>
      <c r="C9" s="155"/>
      <c r="D9" s="201"/>
      <c r="E9" s="202"/>
      <c r="F9" s="154" t="str">
        <f t="shared" si="0"/>
        <v/>
      </c>
      <c r="G9" s="199"/>
      <c r="H9" s="699"/>
      <c r="I9" s="700"/>
      <c r="J9" s="700"/>
      <c r="K9" s="700"/>
      <c r="L9" s="701"/>
      <c r="M9" s="196">
        <f t="shared" si="13"/>
        <v>0</v>
      </c>
      <c r="N9" s="100">
        <f t="shared" si="1"/>
        <v>0</v>
      </c>
      <c r="O9" s="101">
        <f t="shared" si="12"/>
        <v>0</v>
      </c>
      <c r="P9" s="102">
        <f t="shared" si="2"/>
        <v>0</v>
      </c>
      <c r="Q9" s="92">
        <f t="shared" si="3"/>
        <v>0</v>
      </c>
      <c r="R9" s="93">
        <f t="shared" si="4"/>
        <v>0</v>
      </c>
      <c r="S9" s="93">
        <f t="shared" si="5"/>
        <v>0</v>
      </c>
      <c r="T9" s="93">
        <f t="shared" si="6"/>
        <v>0</v>
      </c>
      <c r="U9" s="93">
        <f t="shared" si="7"/>
        <v>0</v>
      </c>
      <c r="V9" s="93">
        <f t="shared" si="8"/>
        <v>0</v>
      </c>
      <c r="W9" s="93">
        <f t="shared" si="9"/>
        <v>0</v>
      </c>
      <c r="X9" s="93">
        <f t="shared" si="10"/>
        <v>0</v>
      </c>
      <c r="Y9" s="6">
        <f t="shared" si="11"/>
        <v>0</v>
      </c>
      <c r="AA9" s="90"/>
      <c r="AB9" s="134"/>
      <c r="AC9" s="692"/>
      <c r="AD9" s="137"/>
      <c r="AE9" s="137"/>
      <c r="AF9" s="137"/>
      <c r="AG9" s="137"/>
      <c r="AH9" s="134"/>
      <c r="AI9" s="166"/>
      <c r="AJ9" s="166"/>
      <c r="AK9" s="166"/>
      <c r="AL9" s="166"/>
      <c r="AM9" s="166"/>
      <c r="AN9" s="134"/>
      <c r="AO9" s="134"/>
      <c r="AP9" s="134"/>
      <c r="AQ9" s="134"/>
      <c r="AR9" s="134"/>
      <c r="AS9" s="134"/>
      <c r="AT9" s="134"/>
    </row>
    <row r="10" spans="1:46" ht="25.15" customHeight="1" thickBot="1" x14ac:dyDescent="0.6">
      <c r="A10" s="692"/>
      <c r="B10" s="91">
        <v>5</v>
      </c>
      <c r="C10" s="155"/>
      <c r="D10" s="201"/>
      <c r="E10" s="202"/>
      <c r="F10" s="154" t="str">
        <f t="shared" si="0"/>
        <v/>
      </c>
      <c r="G10" s="199"/>
      <c r="H10" s="699"/>
      <c r="I10" s="700"/>
      <c r="J10" s="700"/>
      <c r="K10" s="700"/>
      <c r="L10" s="701"/>
      <c r="M10" s="196">
        <f t="shared" si="13"/>
        <v>0</v>
      </c>
      <c r="N10" s="100">
        <f>FLOOR(R10,1)</f>
        <v>0</v>
      </c>
      <c r="O10" s="101">
        <f>FLOOR(V10,1)</f>
        <v>0</v>
      </c>
      <c r="P10" s="102">
        <f>U10-X10</f>
        <v>0</v>
      </c>
      <c r="Q10" s="92">
        <f>T10+X10+Y10</f>
        <v>0</v>
      </c>
      <c r="R10" s="93">
        <f>M10/365</f>
        <v>0</v>
      </c>
      <c r="S10" s="93">
        <f>FLOOR(R10,1)</f>
        <v>0</v>
      </c>
      <c r="T10" s="93">
        <f>S10*365</f>
        <v>0</v>
      </c>
      <c r="U10" s="93">
        <f>M10-T10</f>
        <v>0</v>
      </c>
      <c r="V10" s="93">
        <f>U10/30</f>
        <v>0</v>
      </c>
      <c r="W10" s="93">
        <f>FLOOR(V10,1)</f>
        <v>0</v>
      </c>
      <c r="X10" s="93">
        <f>W10*30</f>
        <v>0</v>
      </c>
      <c r="Y10" s="6">
        <f>U10-X10</f>
        <v>0</v>
      </c>
      <c r="AA10" s="90"/>
      <c r="AB10" s="134"/>
      <c r="AC10" s="692"/>
      <c r="AD10" s="710"/>
      <c r="AE10" s="655" t="s">
        <v>112</v>
      </c>
      <c r="AF10" s="656"/>
      <c r="AG10" s="657"/>
      <c r="AH10" s="134"/>
      <c r="AI10" s="781" t="s">
        <v>153</v>
      </c>
      <c r="AJ10" s="782"/>
      <c r="AK10" s="782"/>
      <c r="AL10" s="782"/>
      <c r="AM10" s="782"/>
      <c r="AN10" s="783"/>
      <c r="AO10" s="134"/>
      <c r="AP10" s="134"/>
      <c r="AQ10" s="134"/>
      <c r="AR10" s="134"/>
      <c r="AS10" s="134"/>
      <c r="AT10" s="134"/>
    </row>
    <row r="11" spans="1:46" ht="25.15" customHeight="1" thickBot="1" x14ac:dyDescent="0.6">
      <c r="A11" s="692"/>
      <c r="B11" s="91">
        <v>6</v>
      </c>
      <c r="C11" s="155"/>
      <c r="D11" s="201"/>
      <c r="E11" s="202"/>
      <c r="F11" s="154" t="str">
        <f t="shared" si="0"/>
        <v/>
      </c>
      <c r="G11" s="199"/>
      <c r="H11" s="699"/>
      <c r="I11" s="700"/>
      <c r="J11" s="700"/>
      <c r="K11" s="700"/>
      <c r="L11" s="701"/>
      <c r="M11" s="196">
        <f t="shared" si="13"/>
        <v>0</v>
      </c>
      <c r="N11" s="100">
        <f t="shared" ref="N11:N13" si="14">FLOOR(R11,1)</f>
        <v>0</v>
      </c>
      <c r="O11" s="101">
        <f t="shared" ref="O11:O13" si="15">FLOOR(V11,1)</f>
        <v>0</v>
      </c>
      <c r="P11" s="102">
        <f t="shared" ref="P11:P13" si="16">U11-X11</f>
        <v>0</v>
      </c>
      <c r="Q11" s="92">
        <f t="shared" ref="Q11:Q13" si="17">T11+X11+Y11</f>
        <v>0</v>
      </c>
      <c r="R11" s="93">
        <f t="shared" ref="R11:R13" si="18">M11/365</f>
        <v>0</v>
      </c>
      <c r="S11" s="93">
        <f t="shared" si="5"/>
        <v>0</v>
      </c>
      <c r="T11" s="93">
        <f t="shared" si="6"/>
        <v>0</v>
      </c>
      <c r="U11" s="93">
        <f t="shared" ref="U11:U13" si="19">M11-T11</f>
        <v>0</v>
      </c>
      <c r="V11" s="93">
        <f t="shared" si="8"/>
        <v>0</v>
      </c>
      <c r="W11" s="93">
        <f t="shared" si="9"/>
        <v>0</v>
      </c>
      <c r="X11" s="93">
        <f t="shared" si="10"/>
        <v>0</v>
      </c>
      <c r="Y11" s="6">
        <f t="shared" ref="Y11:Y13" si="20">U11-X11</f>
        <v>0</v>
      </c>
      <c r="AA11" s="90"/>
      <c r="AB11" s="134"/>
      <c r="AC11" s="692"/>
      <c r="AD11" s="710"/>
      <c r="AE11" s="658"/>
      <c r="AF11" s="659"/>
      <c r="AG11" s="660"/>
      <c r="AH11" s="134"/>
      <c r="AI11" s="781" t="s">
        <v>148</v>
      </c>
      <c r="AJ11" s="782"/>
      <c r="AK11" s="782"/>
      <c r="AL11" s="782"/>
      <c r="AM11" s="782"/>
      <c r="AN11" s="783"/>
      <c r="AO11" s="134"/>
      <c r="AP11" s="134"/>
      <c r="AQ11" s="134"/>
      <c r="AR11" s="134"/>
      <c r="AS11" s="134"/>
      <c r="AT11" s="134"/>
    </row>
    <row r="12" spans="1:46" ht="25.15" customHeight="1" thickBot="1" x14ac:dyDescent="0.6">
      <c r="A12" s="692"/>
      <c r="B12" s="91">
        <v>7</v>
      </c>
      <c r="C12" s="155"/>
      <c r="D12" s="201"/>
      <c r="E12" s="202"/>
      <c r="F12" s="154" t="str">
        <f t="shared" si="0"/>
        <v/>
      </c>
      <c r="G12" s="199"/>
      <c r="H12" s="699"/>
      <c r="I12" s="700"/>
      <c r="J12" s="700"/>
      <c r="K12" s="700"/>
      <c r="L12" s="701"/>
      <c r="M12" s="196">
        <f t="shared" si="13"/>
        <v>0</v>
      </c>
      <c r="N12" s="100">
        <f t="shared" si="14"/>
        <v>0</v>
      </c>
      <c r="O12" s="101">
        <f t="shared" si="15"/>
        <v>0</v>
      </c>
      <c r="P12" s="102">
        <f t="shared" si="16"/>
        <v>0</v>
      </c>
      <c r="Q12" s="92">
        <f t="shared" si="17"/>
        <v>0</v>
      </c>
      <c r="R12" s="93">
        <f t="shared" si="18"/>
        <v>0</v>
      </c>
      <c r="S12" s="93">
        <f t="shared" si="5"/>
        <v>0</v>
      </c>
      <c r="T12" s="93">
        <f t="shared" si="6"/>
        <v>0</v>
      </c>
      <c r="U12" s="93">
        <f t="shared" si="19"/>
        <v>0</v>
      </c>
      <c r="V12" s="93">
        <f t="shared" si="8"/>
        <v>0</v>
      </c>
      <c r="W12" s="93">
        <f t="shared" si="9"/>
        <v>0</v>
      </c>
      <c r="X12" s="93">
        <f t="shared" si="10"/>
        <v>0</v>
      </c>
      <c r="Y12" s="6">
        <f t="shared" si="20"/>
        <v>0</v>
      </c>
      <c r="AA12" s="90"/>
      <c r="AB12" s="134"/>
      <c r="AC12" s="692"/>
      <c r="AD12" s="710"/>
      <c r="AE12" s="658"/>
      <c r="AF12" s="659"/>
      <c r="AG12" s="660"/>
      <c r="AH12" s="134"/>
      <c r="AI12" s="737" t="s">
        <v>231</v>
      </c>
      <c r="AJ12" s="738"/>
      <c r="AK12" s="738"/>
      <c r="AL12" s="738"/>
      <c r="AM12" s="738"/>
      <c r="AN12" s="739"/>
      <c r="AO12" s="134"/>
      <c r="AP12" s="134"/>
      <c r="AQ12" s="134"/>
      <c r="AR12" s="134"/>
      <c r="AS12" s="134"/>
      <c r="AT12" s="134"/>
    </row>
    <row r="13" spans="1:46" ht="25.15" customHeight="1" thickBot="1" x14ac:dyDescent="0.6">
      <c r="A13" s="692"/>
      <c r="B13" s="91">
        <v>8</v>
      </c>
      <c r="C13" s="155"/>
      <c r="D13" s="201"/>
      <c r="E13" s="202"/>
      <c r="F13" s="154" t="str">
        <f t="shared" si="0"/>
        <v/>
      </c>
      <c r="G13" s="199"/>
      <c r="H13" s="699"/>
      <c r="I13" s="700"/>
      <c r="J13" s="700"/>
      <c r="K13" s="700"/>
      <c r="L13" s="701"/>
      <c r="M13" s="196">
        <f t="shared" si="13"/>
        <v>0</v>
      </c>
      <c r="N13" s="100">
        <f t="shared" si="14"/>
        <v>0</v>
      </c>
      <c r="O13" s="101">
        <f t="shared" si="15"/>
        <v>0</v>
      </c>
      <c r="P13" s="102">
        <f t="shared" si="16"/>
        <v>0</v>
      </c>
      <c r="Q13" s="92">
        <f t="shared" si="17"/>
        <v>0</v>
      </c>
      <c r="R13" s="93">
        <f t="shared" si="18"/>
        <v>0</v>
      </c>
      <c r="S13" s="93">
        <f t="shared" si="5"/>
        <v>0</v>
      </c>
      <c r="T13" s="93">
        <f t="shared" si="6"/>
        <v>0</v>
      </c>
      <c r="U13" s="93">
        <f t="shared" si="19"/>
        <v>0</v>
      </c>
      <c r="V13" s="93">
        <f t="shared" si="8"/>
        <v>0</v>
      </c>
      <c r="W13" s="93">
        <f t="shared" si="9"/>
        <v>0</v>
      </c>
      <c r="X13" s="93">
        <f t="shared" si="10"/>
        <v>0</v>
      </c>
      <c r="Y13" s="6">
        <f t="shared" si="20"/>
        <v>0</v>
      </c>
      <c r="AA13" s="90"/>
      <c r="AB13" s="134"/>
      <c r="AC13" s="692"/>
      <c r="AD13" s="710"/>
      <c r="AE13" s="658"/>
      <c r="AF13" s="659"/>
      <c r="AG13" s="660"/>
      <c r="AH13" s="134"/>
      <c r="AI13" s="737"/>
      <c r="AJ13" s="738"/>
      <c r="AK13" s="738"/>
      <c r="AL13" s="738"/>
      <c r="AM13" s="738"/>
      <c r="AN13" s="739"/>
      <c r="AO13" s="134"/>
      <c r="AP13" s="134"/>
      <c r="AQ13" s="134"/>
      <c r="AR13" s="134"/>
      <c r="AS13" s="134"/>
      <c r="AT13" s="134"/>
    </row>
    <row r="14" spans="1:46" ht="25.15" customHeight="1" thickBot="1" x14ac:dyDescent="0.6">
      <c r="A14" s="692"/>
      <c r="B14" s="91">
        <v>9</v>
      </c>
      <c r="C14" s="155"/>
      <c r="D14" s="201"/>
      <c r="E14" s="202"/>
      <c r="F14" s="154" t="str">
        <f t="shared" si="0"/>
        <v/>
      </c>
      <c r="G14" s="199"/>
      <c r="H14" s="699"/>
      <c r="I14" s="700"/>
      <c r="J14" s="700"/>
      <c r="K14" s="700"/>
      <c r="L14" s="701"/>
      <c r="M14" s="196">
        <f t="shared" si="13"/>
        <v>0</v>
      </c>
      <c r="N14" s="103">
        <f>FLOOR(R14,1)</f>
        <v>0</v>
      </c>
      <c r="O14" s="104">
        <f>FLOOR(V14,1)</f>
        <v>0</v>
      </c>
      <c r="P14" s="105">
        <f>U14-X14</f>
        <v>0</v>
      </c>
      <c r="Q14" s="92">
        <f>T14+X14+Y14</f>
        <v>0</v>
      </c>
      <c r="R14" s="93">
        <f>M14/365</f>
        <v>0</v>
      </c>
      <c r="S14" s="93">
        <f>FLOOR(R14,1)</f>
        <v>0</v>
      </c>
      <c r="T14" s="93">
        <f>S14*365</f>
        <v>0</v>
      </c>
      <c r="U14" s="93">
        <f>M14-T14</f>
        <v>0</v>
      </c>
      <c r="V14" s="93">
        <f>U14/30</f>
        <v>0</v>
      </c>
      <c r="W14" s="93">
        <f>FLOOR(V14,1)</f>
        <v>0</v>
      </c>
      <c r="X14" s="93">
        <f>W14*30</f>
        <v>0</v>
      </c>
      <c r="Y14" s="6">
        <f>U14-X14</f>
        <v>0</v>
      </c>
      <c r="AA14" s="90"/>
      <c r="AB14" s="134"/>
      <c r="AC14" s="692"/>
      <c r="AD14" s="138"/>
      <c r="AE14" s="658"/>
      <c r="AF14" s="659"/>
      <c r="AG14" s="660"/>
      <c r="AH14" s="134"/>
      <c r="AI14" s="134"/>
      <c r="AJ14" s="134"/>
      <c r="AK14" s="134"/>
      <c r="AL14" s="134"/>
      <c r="AM14" s="134"/>
      <c r="AN14" s="134"/>
      <c r="AO14" s="134"/>
      <c r="AP14" s="134"/>
      <c r="AQ14" s="134"/>
      <c r="AR14" s="134"/>
      <c r="AS14" s="134"/>
      <c r="AT14" s="134"/>
    </row>
    <row r="15" spans="1:46" ht="25.15" customHeight="1" thickBot="1" x14ac:dyDescent="0.6">
      <c r="A15" s="693"/>
      <c r="B15" s="91">
        <v>10</v>
      </c>
      <c r="C15" s="155"/>
      <c r="D15" s="203"/>
      <c r="E15" s="204"/>
      <c r="F15" s="154" t="str">
        <f t="shared" si="0"/>
        <v/>
      </c>
      <c r="G15" s="200"/>
      <c r="H15" s="699"/>
      <c r="I15" s="700"/>
      <c r="J15" s="700"/>
      <c r="K15" s="700"/>
      <c r="L15" s="701"/>
      <c r="M15" s="196">
        <f t="shared" si="13"/>
        <v>0</v>
      </c>
      <c r="N15" s="106">
        <f t="shared" ref="N15:N16" si="21">FLOOR(R15,1)</f>
        <v>0</v>
      </c>
      <c r="O15" s="107">
        <f t="shared" ref="O15:O16" si="22">FLOOR(V15,1)</f>
        <v>0</v>
      </c>
      <c r="P15" s="108">
        <f t="shared" ref="P15:P16" si="23">U15-X15</f>
        <v>0</v>
      </c>
      <c r="Q15" s="92">
        <f t="shared" ref="Q15:Q16" si="24">T15+X15+Y15</f>
        <v>0</v>
      </c>
      <c r="R15" s="93">
        <f t="shared" ref="R15" si="25">M15/365</f>
        <v>0</v>
      </c>
      <c r="S15" s="93">
        <f t="shared" si="5"/>
        <v>0</v>
      </c>
      <c r="T15" s="93">
        <f t="shared" si="6"/>
        <v>0</v>
      </c>
      <c r="U15" s="93">
        <f t="shared" ref="U15" si="26">M15-T15</f>
        <v>0</v>
      </c>
      <c r="V15" s="93">
        <f t="shared" si="8"/>
        <v>0</v>
      </c>
      <c r="W15" s="93">
        <f t="shared" si="9"/>
        <v>0</v>
      </c>
      <c r="X15" s="93">
        <f t="shared" si="10"/>
        <v>0</v>
      </c>
      <c r="Y15" s="6">
        <f t="shared" ref="Y15" si="27">U15-X15</f>
        <v>0</v>
      </c>
      <c r="AB15" s="134"/>
      <c r="AC15" s="693"/>
      <c r="AD15" s="138"/>
      <c r="AE15" s="661"/>
      <c r="AF15" s="662"/>
      <c r="AG15" s="663"/>
      <c r="AH15" s="134"/>
      <c r="AI15" s="134"/>
      <c r="AJ15" s="134"/>
      <c r="AK15" s="134"/>
      <c r="AL15" s="134"/>
      <c r="AM15" s="134"/>
      <c r="AN15" s="134"/>
      <c r="AO15" s="134"/>
      <c r="AP15" s="134"/>
      <c r="AQ15" s="134"/>
      <c r="AR15" s="134"/>
      <c r="AS15" s="134"/>
      <c r="AT15" s="134"/>
    </row>
    <row r="16" spans="1:46" ht="22.5" thickBot="1" x14ac:dyDescent="0.6">
      <c r="A16" s="139"/>
      <c r="B16" s="139"/>
      <c r="C16" s="139"/>
      <c r="D16" s="139"/>
      <c r="E16" s="139"/>
      <c r="F16" s="139"/>
      <c r="G16" s="139"/>
      <c r="H16" s="139"/>
      <c r="I16" s="139"/>
      <c r="J16" s="139"/>
      <c r="K16" s="139"/>
      <c r="L16" s="139"/>
      <c r="M16" s="190">
        <f>SUM(M6:M15)</f>
        <v>0</v>
      </c>
      <c r="N16" s="110">
        <f t="shared" si="21"/>
        <v>0</v>
      </c>
      <c r="O16" s="111">
        <f t="shared" si="22"/>
        <v>0</v>
      </c>
      <c r="P16" s="112">
        <f t="shared" si="23"/>
        <v>0</v>
      </c>
      <c r="Q16" s="113">
        <f t="shared" si="24"/>
        <v>0</v>
      </c>
      <c r="R16" s="113">
        <f>M16/365</f>
        <v>0</v>
      </c>
      <c r="S16" s="113">
        <f t="shared" si="5"/>
        <v>0</v>
      </c>
      <c r="T16" s="113">
        <f t="shared" si="6"/>
        <v>0</v>
      </c>
      <c r="U16" s="113">
        <f>M16-T16</f>
        <v>0</v>
      </c>
      <c r="V16" s="113">
        <f t="shared" si="8"/>
        <v>0</v>
      </c>
      <c r="W16" s="113">
        <f t="shared" si="9"/>
        <v>0</v>
      </c>
      <c r="X16" s="113">
        <f t="shared" si="10"/>
        <v>0</v>
      </c>
      <c r="Y16" s="109"/>
      <c r="Z16" s="109"/>
      <c r="AA16" s="109"/>
      <c r="AB16" s="139"/>
      <c r="AC16" s="139"/>
      <c r="AD16" s="134"/>
      <c r="AE16" s="134"/>
      <c r="AF16" s="134"/>
      <c r="AG16" s="134"/>
      <c r="AH16" s="134"/>
      <c r="AI16" s="134"/>
      <c r="AJ16" s="134"/>
      <c r="AK16" s="134"/>
      <c r="AL16" s="134"/>
      <c r="AM16" s="134"/>
      <c r="AN16" s="134"/>
      <c r="AO16" s="134"/>
      <c r="AP16" s="134"/>
      <c r="AQ16" s="134"/>
      <c r="AR16" s="134"/>
      <c r="AS16" s="134"/>
      <c r="AT16" s="134"/>
    </row>
    <row r="17" spans="1:46" ht="22.5" thickBot="1" x14ac:dyDescent="0.6">
      <c r="A17" s="139"/>
      <c r="B17" s="139"/>
      <c r="C17" s="139"/>
      <c r="D17" s="139"/>
      <c r="E17" s="139"/>
      <c r="F17" s="139"/>
      <c r="G17" s="139"/>
      <c r="H17" s="139"/>
      <c r="I17" s="139"/>
      <c r="J17" s="139"/>
      <c r="K17" s="139"/>
      <c r="L17" s="139"/>
      <c r="M17" s="140"/>
      <c r="N17" s="141" t="s">
        <v>85</v>
      </c>
      <c r="O17" s="141" t="s">
        <v>86</v>
      </c>
      <c r="P17" s="141" t="s">
        <v>87</v>
      </c>
      <c r="Q17" s="113"/>
      <c r="R17" s="113"/>
      <c r="S17" s="113"/>
      <c r="T17" s="113"/>
      <c r="U17" s="113"/>
      <c r="V17" s="113"/>
      <c r="W17" s="113"/>
      <c r="X17" s="113"/>
      <c r="Y17" s="109"/>
      <c r="Z17" s="109"/>
      <c r="AA17" s="109"/>
      <c r="AB17" s="139"/>
      <c r="AC17" s="142" t="s">
        <v>103</v>
      </c>
      <c r="AD17" s="134"/>
      <c r="AE17" s="134"/>
      <c r="AF17" s="134"/>
      <c r="AG17" s="134"/>
      <c r="AH17" s="134"/>
      <c r="AI17" s="134"/>
      <c r="AJ17" s="134"/>
      <c r="AK17" s="134"/>
      <c r="AL17" s="134"/>
      <c r="AM17" s="134"/>
      <c r="AN17" s="134"/>
      <c r="AO17" s="134"/>
      <c r="AP17" s="134"/>
      <c r="AQ17" s="134"/>
      <c r="AR17" s="134"/>
      <c r="AS17" s="134"/>
      <c r="AT17" s="134"/>
    </row>
    <row r="18" spans="1:46" ht="23.25" thickTop="1" thickBot="1" x14ac:dyDescent="0.6">
      <c r="A18" s="674" t="s">
        <v>102</v>
      </c>
      <c r="B18" s="675"/>
      <c r="C18" s="675"/>
      <c r="D18" s="675"/>
      <c r="E18" s="675"/>
      <c r="F18" s="675"/>
      <c r="G18" s="676"/>
      <c r="H18" s="271" t="s">
        <v>30</v>
      </c>
      <c r="I18" s="671" t="s">
        <v>150</v>
      </c>
      <c r="J18" s="671"/>
      <c r="K18" s="671"/>
      <c r="L18" s="671"/>
      <c r="M18" s="99">
        <f>SUMIFS(M6:M15,G6:G15,"CS",H6:H15,"ss")</f>
        <v>0</v>
      </c>
      <c r="N18" s="114">
        <f t="shared" ref="N18:N23" si="28">FLOOR(R18,1)</f>
        <v>0</v>
      </c>
      <c r="O18" s="115">
        <f t="shared" ref="O18:O23" si="29">FLOOR(V18,1)</f>
        <v>0</v>
      </c>
      <c r="P18" s="116">
        <f t="shared" ref="P18:P23" si="30">U18-X18</f>
        <v>0</v>
      </c>
      <c r="Q18" s="117">
        <f t="shared" ref="Q18:Q23" si="31">T18+X18+Y18</f>
        <v>0</v>
      </c>
      <c r="R18" s="117">
        <f t="shared" ref="R18:R22" si="32">M18/365</f>
        <v>0</v>
      </c>
      <c r="S18" s="117">
        <f t="shared" ref="S18:S23" si="33">FLOOR(R18,1)</f>
        <v>0</v>
      </c>
      <c r="T18" s="117">
        <f t="shared" ref="T18:T23" si="34">S18*365</f>
        <v>0</v>
      </c>
      <c r="U18" s="117">
        <f t="shared" ref="U18:U22" si="35">M18-T18</f>
        <v>0</v>
      </c>
      <c r="V18" s="117">
        <f t="shared" ref="V18:V23" si="36">U18/30</f>
        <v>0</v>
      </c>
      <c r="W18" s="117">
        <f t="shared" ref="W18:W23" si="37">FLOOR(V18,1)</f>
        <v>0</v>
      </c>
      <c r="X18" s="117">
        <f t="shared" ref="X18:X23" si="38">W18*30</f>
        <v>0</v>
      </c>
      <c r="Y18" s="109"/>
      <c r="Z18" s="109"/>
      <c r="AA18" s="109"/>
      <c r="AB18" s="139"/>
      <c r="AC18" s="133">
        <f>ROUND(IF(IF(O18&gt;12,6,O18*0.5)+IF(P18&gt;15,0.5,0)+IF(N18&gt;0,6,0)&gt;12,6,IF(O18&gt;12,6,O18*0.5)+IF(P18&gt;15,0.5,0)+IF(N18&gt;0,6,0)),3)</f>
        <v>0</v>
      </c>
      <c r="AD18" s="134"/>
      <c r="AE18" s="134"/>
      <c r="AF18" s="134"/>
      <c r="AG18" s="134"/>
      <c r="AH18" s="134"/>
      <c r="AI18" s="134"/>
      <c r="AJ18" s="134"/>
      <c r="AK18" s="134"/>
      <c r="AL18" s="134"/>
      <c r="AM18" s="134"/>
      <c r="AN18" s="134"/>
      <c r="AO18" s="134"/>
      <c r="AP18" s="134"/>
      <c r="AQ18" s="134"/>
      <c r="AR18" s="134"/>
      <c r="AS18" s="134"/>
      <c r="AT18" s="134"/>
    </row>
    <row r="19" spans="1:46" ht="23.65" customHeight="1" thickTop="1" thickBot="1" x14ac:dyDescent="0.6">
      <c r="A19" s="677" t="s">
        <v>105</v>
      </c>
      <c r="B19" s="678"/>
      <c r="C19" s="678"/>
      <c r="D19" s="678"/>
      <c r="E19" s="678"/>
      <c r="F19" s="678"/>
      <c r="G19" s="679"/>
      <c r="H19" s="271" t="s">
        <v>30</v>
      </c>
      <c r="I19" s="671" t="s">
        <v>100</v>
      </c>
      <c r="J19" s="671"/>
      <c r="K19" s="671"/>
      <c r="L19" s="671"/>
      <c r="M19" s="99">
        <f>SUMIFS(M6:M15,G6:G15,"CS",H6:H15,"NON")</f>
        <v>0</v>
      </c>
      <c r="N19" s="118">
        <f t="shared" si="28"/>
        <v>0</v>
      </c>
      <c r="O19" s="119">
        <f t="shared" si="29"/>
        <v>0</v>
      </c>
      <c r="P19" s="120">
        <f t="shared" si="30"/>
        <v>0</v>
      </c>
      <c r="Q19" s="117">
        <f t="shared" si="31"/>
        <v>0</v>
      </c>
      <c r="R19" s="117">
        <f t="shared" si="32"/>
        <v>0</v>
      </c>
      <c r="S19" s="117">
        <f t="shared" si="33"/>
        <v>0</v>
      </c>
      <c r="T19" s="117">
        <f t="shared" si="34"/>
        <v>0</v>
      </c>
      <c r="U19" s="117">
        <f t="shared" si="35"/>
        <v>0</v>
      </c>
      <c r="V19" s="117">
        <f t="shared" si="36"/>
        <v>0</v>
      </c>
      <c r="W19" s="117">
        <f t="shared" si="37"/>
        <v>0</v>
      </c>
      <c r="X19" s="117">
        <f t="shared" si="38"/>
        <v>0</v>
      </c>
      <c r="Y19" s="109"/>
      <c r="Z19" s="109"/>
      <c r="AA19" s="109"/>
      <c r="AB19" s="139"/>
      <c r="AC19" s="133">
        <f>ROUND(IF(IF(O19&gt;12,3,O19*0.25)+IF(P19&gt;15,0.25,0)+IF(N19&gt;0,3,0)&gt;12,6,IF(O19&gt;12,3,O19*0.25)+IF(P19&gt;15,0.25,0)+IF(N19&gt;0,3,0)),3)</f>
        <v>0</v>
      </c>
      <c r="AD19" s="134"/>
      <c r="AE19" s="134"/>
      <c r="AF19" s="134"/>
      <c r="AG19" s="134"/>
      <c r="AH19" s="134"/>
      <c r="AI19" s="134"/>
      <c r="AJ19" s="134"/>
      <c r="AK19" s="134"/>
      <c r="AL19" s="134"/>
      <c r="AM19" s="134"/>
      <c r="AN19" s="134"/>
      <c r="AO19" s="134"/>
      <c r="AP19" s="134"/>
      <c r="AQ19" s="134"/>
      <c r="AR19" s="134"/>
      <c r="AS19" s="134"/>
      <c r="AT19" s="134"/>
    </row>
    <row r="20" spans="1:46" ht="23.65" customHeight="1" thickTop="1" thickBot="1" x14ac:dyDescent="0.6">
      <c r="A20" s="680"/>
      <c r="B20" s="681"/>
      <c r="C20" s="681"/>
      <c r="D20" s="681"/>
      <c r="E20" s="681"/>
      <c r="F20" s="681"/>
      <c r="G20" s="682"/>
      <c r="H20" s="272" t="s">
        <v>101</v>
      </c>
      <c r="I20" s="671" t="s">
        <v>150</v>
      </c>
      <c r="J20" s="671"/>
      <c r="K20" s="671"/>
      <c r="L20" s="671"/>
      <c r="M20" s="99">
        <f>SUMIFS(M6:M15,G6:G15,"ALTRO",H6:H15,"SS")+ SUMIFS(M6:M15,G6:G15,"AT",H6:H15,"SS")+SUMIFS(M6:M15,G6:G15,"AA",H6:H15,"SS")</f>
        <v>0</v>
      </c>
      <c r="N20" s="121">
        <f t="shared" si="28"/>
        <v>0</v>
      </c>
      <c r="O20" s="122">
        <f t="shared" si="29"/>
        <v>0</v>
      </c>
      <c r="P20" s="123">
        <f t="shared" si="30"/>
        <v>0</v>
      </c>
      <c r="Q20" s="117">
        <f t="shared" si="31"/>
        <v>0</v>
      </c>
      <c r="R20" s="117">
        <f t="shared" si="32"/>
        <v>0</v>
      </c>
      <c r="S20" s="117">
        <f t="shared" si="33"/>
        <v>0</v>
      </c>
      <c r="T20" s="117">
        <f t="shared" si="34"/>
        <v>0</v>
      </c>
      <c r="U20" s="117">
        <f t="shared" si="35"/>
        <v>0</v>
      </c>
      <c r="V20" s="117">
        <f t="shared" si="36"/>
        <v>0</v>
      </c>
      <c r="W20" s="117">
        <f t="shared" si="37"/>
        <v>0</v>
      </c>
      <c r="X20" s="117">
        <f t="shared" si="38"/>
        <v>0</v>
      </c>
      <c r="Y20" s="109"/>
      <c r="Z20" s="109"/>
      <c r="AA20" s="109"/>
      <c r="AB20" s="139"/>
      <c r="AC20" s="133">
        <f>ROUND(IF(IF(O20&gt;12,1.8,O20*0.15)+IF(P20&gt;15,0.15,0)+IF(N20&gt;0,1.8,0)&gt;12,1.8,IF(O20&gt;12,1.8,O20*0.15)+IF(P20&gt;15,0.15,0)+IF(N20&gt;0,1.8,0)),3)</f>
        <v>0</v>
      </c>
      <c r="AD20" s="134"/>
      <c r="AE20" s="134"/>
      <c r="AF20" s="134"/>
      <c r="AG20" s="134"/>
      <c r="AH20" s="134"/>
      <c r="AI20" s="134"/>
      <c r="AJ20" s="134"/>
      <c r="AK20" s="134"/>
      <c r="AL20" s="134"/>
      <c r="AM20" s="134"/>
      <c r="AN20" s="134"/>
      <c r="AO20" s="134"/>
      <c r="AP20" s="134"/>
      <c r="AQ20" s="134"/>
      <c r="AR20" s="134"/>
      <c r="AS20" s="134"/>
      <c r="AT20" s="134"/>
    </row>
    <row r="21" spans="1:46" ht="23.65" customHeight="1" thickTop="1" thickBot="1" x14ac:dyDescent="0.6">
      <c r="A21" s="680"/>
      <c r="B21" s="681"/>
      <c r="C21" s="681"/>
      <c r="D21" s="681"/>
      <c r="E21" s="681"/>
      <c r="F21" s="681"/>
      <c r="G21" s="682"/>
      <c r="H21" s="272" t="s">
        <v>101</v>
      </c>
      <c r="I21" s="671" t="s">
        <v>100</v>
      </c>
      <c r="J21" s="671"/>
      <c r="K21" s="671"/>
      <c r="L21" s="671"/>
      <c r="M21" s="99">
        <f>SUMIFS(M6:M15,G6:G15,"ALTRO",H6:H15,"NON")+      SUMIFS(M6:M15,G6:G15,"Aa",H6:H15,"NON")+    SUMIFS(M6:M15,G6:G15,"AT",H6:H15,"NON")</f>
        <v>0</v>
      </c>
      <c r="N21" s="124">
        <f t="shared" si="28"/>
        <v>0</v>
      </c>
      <c r="O21" s="125">
        <f t="shared" si="29"/>
        <v>0</v>
      </c>
      <c r="P21" s="126">
        <f t="shared" si="30"/>
        <v>0</v>
      </c>
      <c r="Q21" s="117">
        <f t="shared" si="31"/>
        <v>0</v>
      </c>
      <c r="R21" s="117">
        <f t="shared" si="32"/>
        <v>0</v>
      </c>
      <c r="S21" s="117">
        <f t="shared" si="33"/>
        <v>0</v>
      </c>
      <c r="T21" s="117">
        <f t="shared" si="34"/>
        <v>0</v>
      </c>
      <c r="U21" s="117">
        <f t="shared" si="35"/>
        <v>0</v>
      </c>
      <c r="V21" s="117">
        <f t="shared" si="36"/>
        <v>0</v>
      </c>
      <c r="W21" s="117">
        <f t="shared" si="37"/>
        <v>0</v>
      </c>
      <c r="X21" s="117">
        <f t="shared" si="38"/>
        <v>0</v>
      </c>
      <c r="Y21" s="109"/>
      <c r="Z21" s="109"/>
      <c r="AA21" s="109"/>
      <c r="AB21" s="139"/>
      <c r="AC21" s="133">
        <f>ROUND(IF(IF(O21&gt;12,0.9,O21*0.075)+IF(P21&gt;15,0.075,0)+IF(N21&gt;0,0.9,0)&gt;12,0.9,IF(O21&gt;12,0.9,O21*0.075)+IF(P21&gt;15,0.075,0)+IF(N21&gt;0,0.9,0)),3)</f>
        <v>0</v>
      </c>
      <c r="AD21" s="134"/>
      <c r="AE21" s="134"/>
      <c r="AF21" s="134"/>
      <c r="AG21" s="134"/>
      <c r="AH21" s="134"/>
      <c r="AI21" s="134"/>
      <c r="AJ21" s="134"/>
      <c r="AK21" s="134"/>
      <c r="AL21" s="134"/>
      <c r="AM21" s="134"/>
      <c r="AN21" s="134"/>
      <c r="AO21" s="134"/>
      <c r="AP21" s="134"/>
      <c r="AQ21" s="134"/>
      <c r="AR21" s="134"/>
      <c r="AS21" s="134"/>
      <c r="AT21" s="134"/>
    </row>
    <row r="22" spans="1:46" ht="23.65" customHeight="1" thickTop="1" thickBot="1" x14ac:dyDescent="0.6">
      <c r="A22" s="641" t="s">
        <v>109</v>
      </c>
      <c r="B22" s="642"/>
      <c r="C22" s="642"/>
      <c r="D22" s="642"/>
      <c r="E22" s="642"/>
      <c r="F22" s="645" t="str">
        <f>IF(+Anno_1=0,"",+Anno_1)</f>
        <v/>
      </c>
      <c r="G22" s="646"/>
      <c r="H22" s="272" t="s">
        <v>101</v>
      </c>
      <c r="I22" s="671" t="s">
        <v>154</v>
      </c>
      <c r="J22" s="671"/>
      <c r="K22" s="671"/>
      <c r="L22" s="671"/>
      <c r="M22" s="99">
        <f>SUMIFS(M6:M15,G6:G15,"ALTRO",H6:H15,"ENTE")</f>
        <v>0</v>
      </c>
      <c r="N22" s="127">
        <f t="shared" si="28"/>
        <v>0</v>
      </c>
      <c r="O22" s="128">
        <f t="shared" si="29"/>
        <v>0</v>
      </c>
      <c r="P22" s="129">
        <f t="shared" si="30"/>
        <v>0</v>
      </c>
      <c r="Q22" s="117">
        <f t="shared" si="31"/>
        <v>0</v>
      </c>
      <c r="R22" s="117">
        <f t="shared" si="32"/>
        <v>0</v>
      </c>
      <c r="S22" s="117">
        <f t="shared" si="33"/>
        <v>0</v>
      </c>
      <c r="T22" s="117">
        <f t="shared" si="34"/>
        <v>0</v>
      </c>
      <c r="U22" s="117">
        <f t="shared" si="35"/>
        <v>0</v>
      </c>
      <c r="V22" s="117">
        <f t="shared" si="36"/>
        <v>0</v>
      </c>
      <c r="W22" s="117">
        <f t="shared" si="37"/>
        <v>0</v>
      </c>
      <c r="X22" s="117">
        <f t="shared" si="38"/>
        <v>0</v>
      </c>
      <c r="Y22" s="109"/>
      <c r="Z22" s="109"/>
      <c r="AA22" s="109"/>
      <c r="AB22" s="139"/>
      <c r="AC22" s="133">
        <f>ROUND(IF(IF(O22&gt;12,0.6,O22*0.05)+IF(P22&gt;15,0.05,0)+IF(N22&gt;0,0.6,0)&gt;12,0.6,IF(O22&gt;12,0.6,O22*0.05)+IF(P22&gt;15,0.05,0)+IF(N22&gt;0,0.6,0)),3)</f>
        <v>0</v>
      </c>
      <c r="AD22" s="134"/>
      <c r="AE22" s="134"/>
      <c r="AF22" s="134"/>
      <c r="AG22" s="134"/>
      <c r="AH22" s="134"/>
      <c r="AI22" s="134"/>
      <c r="AJ22" s="134"/>
      <c r="AK22" s="134"/>
      <c r="AL22" s="134"/>
      <c r="AM22" s="134"/>
      <c r="AN22" s="134"/>
      <c r="AO22" s="134"/>
      <c r="AP22" s="134"/>
      <c r="AQ22" s="134"/>
      <c r="AR22" s="134"/>
      <c r="AS22" s="134"/>
      <c r="AT22" s="134"/>
    </row>
    <row r="23" spans="1:46" ht="23.65" customHeight="1" thickTop="1" thickBot="1" x14ac:dyDescent="0.6">
      <c r="A23" s="643"/>
      <c r="B23" s="644"/>
      <c r="C23" s="644"/>
      <c r="D23" s="644"/>
      <c r="E23" s="644"/>
      <c r="F23" s="647"/>
      <c r="G23" s="648"/>
      <c r="H23" s="668" t="s">
        <v>110</v>
      </c>
      <c r="I23" s="669"/>
      <c r="J23" s="669"/>
      <c r="K23" s="669"/>
      <c r="L23" s="670"/>
      <c r="M23" s="94">
        <f>SUM(M18:M22)</f>
        <v>0</v>
      </c>
      <c r="N23" s="206">
        <f t="shared" si="28"/>
        <v>0</v>
      </c>
      <c r="O23" s="207">
        <f t="shared" si="29"/>
        <v>0</v>
      </c>
      <c r="P23" s="208">
        <f t="shared" si="30"/>
        <v>0</v>
      </c>
      <c r="Q23" s="113">
        <f t="shared" si="31"/>
        <v>0</v>
      </c>
      <c r="R23" s="113">
        <f>M23/365</f>
        <v>0</v>
      </c>
      <c r="S23" s="113">
        <f t="shared" si="33"/>
        <v>0</v>
      </c>
      <c r="T23" s="113">
        <f t="shared" si="34"/>
        <v>0</v>
      </c>
      <c r="U23" s="113">
        <f>M23-T23</f>
        <v>0</v>
      </c>
      <c r="V23" s="113">
        <f t="shared" si="36"/>
        <v>0</v>
      </c>
      <c r="W23" s="113">
        <f t="shared" si="37"/>
        <v>0</v>
      </c>
      <c r="X23" s="113">
        <f t="shared" si="38"/>
        <v>0</v>
      </c>
      <c r="Y23" s="109"/>
      <c r="Z23" s="109"/>
      <c r="AA23" s="109"/>
      <c r="AB23" s="139"/>
      <c r="AC23" s="205">
        <f>IF(SUM(AC18:AC22)&gt;6,6,SUM(AC18:AC22))</f>
        <v>0</v>
      </c>
      <c r="AD23" s="134"/>
      <c r="AE23" s="134"/>
      <c r="AF23" s="134"/>
      <c r="AG23" s="134"/>
      <c r="AH23" s="134"/>
      <c r="AI23" s="134"/>
      <c r="AJ23" s="134"/>
      <c r="AK23" s="134"/>
      <c r="AL23" s="134"/>
      <c r="AM23" s="134"/>
      <c r="AN23" s="134"/>
      <c r="AO23" s="134"/>
      <c r="AP23" s="134"/>
      <c r="AQ23" s="134"/>
      <c r="AR23" s="134"/>
      <c r="AS23" s="134"/>
      <c r="AT23" s="134"/>
    </row>
    <row r="24" spans="1:46" ht="22.9" x14ac:dyDescent="0.4">
      <c r="A24" s="139"/>
      <c r="B24" s="139"/>
      <c r="C24" s="139"/>
      <c r="D24" s="139"/>
      <c r="E24" s="139"/>
      <c r="F24" s="139"/>
      <c r="G24" s="139"/>
      <c r="H24" s="143"/>
      <c r="I24" s="144"/>
      <c r="J24" s="145"/>
      <c r="K24" s="145"/>
      <c r="L24" s="145"/>
      <c r="M24" s="140"/>
      <c r="N24" s="146"/>
      <c r="O24" s="146"/>
      <c r="P24" s="146"/>
      <c r="Q24" s="109"/>
      <c r="R24" s="109"/>
      <c r="S24" s="109"/>
      <c r="T24" s="109"/>
      <c r="U24" s="109"/>
      <c r="V24" s="109"/>
      <c r="W24" s="109"/>
      <c r="X24" s="109"/>
      <c r="Y24" s="109"/>
      <c r="Z24" s="109"/>
      <c r="AA24" s="109"/>
      <c r="AB24" s="139"/>
      <c r="AC24" s="147"/>
      <c r="AD24" s="134"/>
      <c r="AE24" s="134"/>
      <c r="AF24" s="134"/>
      <c r="AG24" s="134"/>
      <c r="AH24" s="134"/>
      <c r="AI24" s="134"/>
      <c r="AJ24" s="134"/>
      <c r="AK24" s="134"/>
      <c r="AL24" s="134"/>
      <c r="AM24" s="134"/>
      <c r="AN24" s="134"/>
      <c r="AO24" s="134"/>
      <c r="AP24" s="134"/>
      <c r="AQ24" s="134"/>
      <c r="AR24" s="134"/>
      <c r="AS24" s="134"/>
      <c r="AT24" s="134"/>
    </row>
    <row r="25" spans="1:46" ht="22.5" thickBot="1" x14ac:dyDescent="0.6">
      <c r="A25" s="139"/>
      <c r="B25" s="139"/>
      <c r="C25" s="139"/>
      <c r="D25" s="139"/>
      <c r="E25" s="139"/>
      <c r="F25" s="139"/>
      <c r="G25" s="139"/>
      <c r="H25" s="139"/>
      <c r="I25" s="139"/>
      <c r="J25" s="139"/>
      <c r="K25" s="139"/>
      <c r="L25" s="139"/>
      <c r="M25" s="140"/>
      <c r="N25" s="141" t="s">
        <v>85</v>
      </c>
      <c r="O25" s="141" t="s">
        <v>86</v>
      </c>
      <c r="P25" s="141" t="s">
        <v>87</v>
      </c>
      <c r="Q25" s="113"/>
      <c r="R25" s="113"/>
      <c r="S25" s="113"/>
      <c r="T25" s="113"/>
      <c r="U25" s="113"/>
      <c r="V25" s="113"/>
      <c r="W25" s="113"/>
      <c r="X25" s="113"/>
      <c r="Y25" s="109"/>
      <c r="Z25" s="109"/>
      <c r="AA25" s="109"/>
      <c r="AB25" s="139"/>
      <c r="AC25" s="142" t="s">
        <v>103</v>
      </c>
      <c r="AD25" s="134"/>
      <c r="AE25" s="134"/>
      <c r="AF25" s="134"/>
      <c r="AG25" s="134"/>
      <c r="AH25" s="134"/>
      <c r="AI25" s="134"/>
      <c r="AJ25" s="134"/>
      <c r="AK25" s="134"/>
      <c r="AL25" s="134"/>
      <c r="AM25" s="134"/>
      <c r="AN25" s="134"/>
      <c r="AO25" s="134"/>
      <c r="AP25" s="134"/>
      <c r="AQ25" s="134"/>
      <c r="AR25" s="134"/>
      <c r="AS25" s="134"/>
      <c r="AT25" s="134"/>
    </row>
    <row r="26" spans="1:46" ht="23.25" thickTop="1" thickBot="1" x14ac:dyDescent="0.6">
      <c r="A26" s="748" t="s">
        <v>102</v>
      </c>
      <c r="B26" s="749"/>
      <c r="C26" s="749"/>
      <c r="D26" s="749"/>
      <c r="E26" s="749"/>
      <c r="F26" s="749"/>
      <c r="G26" s="750"/>
      <c r="H26" s="273" t="s">
        <v>37</v>
      </c>
      <c r="I26" s="718" t="s">
        <v>150</v>
      </c>
      <c r="J26" s="719"/>
      <c r="K26" s="719"/>
      <c r="L26" s="720"/>
      <c r="M26" s="99">
        <f>SUMIFS(M6:M15,G6:G15,"AA",H6:H15,"ss")</f>
        <v>0</v>
      </c>
      <c r="N26" s="130">
        <f t="shared" ref="N26:N31" si="39">FLOOR(R26,1)</f>
        <v>0</v>
      </c>
      <c r="O26" s="131">
        <f t="shared" ref="O26:O31" si="40">FLOOR(V26,1)</f>
        <v>0</v>
      </c>
      <c r="P26" s="132">
        <f t="shared" ref="P26:P31" si="41">U26-X26</f>
        <v>0</v>
      </c>
      <c r="Q26" s="113">
        <f t="shared" ref="Q26:Q31" si="42">T26+X26+Y26</f>
        <v>0</v>
      </c>
      <c r="R26" s="113">
        <f t="shared" ref="R26:R30" si="43">M26/365</f>
        <v>0</v>
      </c>
      <c r="S26" s="113">
        <f t="shared" ref="S26:S31" si="44">FLOOR(R26,1)</f>
        <v>0</v>
      </c>
      <c r="T26" s="113">
        <f t="shared" ref="T26:T31" si="45">S26*365</f>
        <v>0</v>
      </c>
      <c r="U26" s="113">
        <f t="shared" ref="U26:U30" si="46">M26-T26</f>
        <v>0</v>
      </c>
      <c r="V26" s="113">
        <f t="shared" ref="V26:V31" si="47">U26/30</f>
        <v>0</v>
      </c>
      <c r="W26" s="113">
        <f t="shared" ref="W26:W31" si="48">FLOOR(V26,1)</f>
        <v>0</v>
      </c>
      <c r="X26" s="113">
        <f t="shared" ref="X26:X31" si="49">W26*30</f>
        <v>0</v>
      </c>
      <c r="Y26" s="109"/>
      <c r="Z26" s="109"/>
      <c r="AA26" s="109"/>
      <c r="AB26" s="139"/>
      <c r="AC26" s="133">
        <f>ROUND(IF(IF(O26&gt;12,6,O26*0.5)+IF(P26&gt;15,0.5,0)+IF(N26&gt;0,6,0)&gt;12,6,IF(O26&gt;12,6,O26*0.5)+IF(P26&gt;15,0.5,0)+IF(N26&gt;0,6,0)),3)</f>
        <v>0</v>
      </c>
      <c r="AD26" s="134"/>
      <c r="AE26" s="134"/>
      <c r="AF26" s="134"/>
      <c r="AG26" s="134"/>
      <c r="AH26" s="134"/>
      <c r="AI26" s="134"/>
      <c r="AJ26" s="134"/>
      <c r="AK26" s="134"/>
      <c r="AL26" s="134"/>
      <c r="AM26" s="134"/>
      <c r="AN26" s="134"/>
      <c r="AO26" s="134"/>
      <c r="AP26" s="134"/>
      <c r="AQ26" s="134"/>
      <c r="AR26" s="134"/>
      <c r="AS26" s="134"/>
      <c r="AT26" s="134"/>
    </row>
    <row r="27" spans="1:46" ht="23.65" customHeight="1" thickTop="1" thickBot="1" x14ac:dyDescent="0.6">
      <c r="A27" s="751" t="s">
        <v>104</v>
      </c>
      <c r="B27" s="752"/>
      <c r="C27" s="752"/>
      <c r="D27" s="752"/>
      <c r="E27" s="752"/>
      <c r="F27" s="752"/>
      <c r="G27" s="753"/>
      <c r="H27" s="273" t="s">
        <v>37</v>
      </c>
      <c r="I27" s="718" t="s">
        <v>100</v>
      </c>
      <c r="J27" s="719"/>
      <c r="K27" s="719"/>
      <c r="L27" s="720"/>
      <c r="M27" s="99">
        <f>SUMIFS(M6:M15,G6:G15,"AA",H6:H15,"NON")</f>
        <v>0</v>
      </c>
      <c r="N27" s="121">
        <f t="shared" si="39"/>
        <v>0</v>
      </c>
      <c r="O27" s="122">
        <f t="shared" si="40"/>
        <v>0</v>
      </c>
      <c r="P27" s="123">
        <f t="shared" si="41"/>
        <v>0</v>
      </c>
      <c r="Q27" s="113">
        <f t="shared" si="42"/>
        <v>0</v>
      </c>
      <c r="R27" s="113">
        <f t="shared" si="43"/>
        <v>0</v>
      </c>
      <c r="S27" s="113">
        <f t="shared" si="44"/>
        <v>0</v>
      </c>
      <c r="T27" s="113">
        <f t="shared" si="45"/>
        <v>0</v>
      </c>
      <c r="U27" s="113">
        <f t="shared" si="46"/>
        <v>0</v>
      </c>
      <c r="V27" s="113">
        <f t="shared" si="47"/>
        <v>0</v>
      </c>
      <c r="W27" s="113">
        <f t="shared" si="48"/>
        <v>0</v>
      </c>
      <c r="X27" s="113">
        <f t="shared" si="49"/>
        <v>0</v>
      </c>
      <c r="Y27" s="109"/>
      <c r="Z27" s="109"/>
      <c r="AA27" s="109"/>
      <c r="AB27" s="139"/>
      <c r="AC27" s="133">
        <f>IF(IF(O27&gt;12,3,O27*0.25)+IF(P27&gt;15,0.25,0)+IF(N27&gt;0,3,0)&gt;12,6,IF(O27&gt;12,3,O27*0.25)+IF(P27&gt;15,0.25,0)+IF(N27&gt;0,3,0))</f>
        <v>0</v>
      </c>
      <c r="AD27" s="134"/>
      <c r="AE27" s="134"/>
      <c r="AF27" s="134"/>
      <c r="AG27" s="134"/>
      <c r="AH27" s="134"/>
      <c r="AI27" s="134"/>
      <c r="AJ27" s="134"/>
      <c r="AK27" s="134"/>
      <c r="AL27" s="134"/>
      <c r="AM27" s="134"/>
      <c r="AN27" s="134"/>
      <c r="AO27" s="134"/>
      <c r="AP27" s="134"/>
      <c r="AQ27" s="134"/>
      <c r="AR27" s="134"/>
      <c r="AS27" s="134"/>
      <c r="AT27" s="134"/>
    </row>
    <row r="28" spans="1:46" ht="23.65" customHeight="1" thickTop="1" thickBot="1" x14ac:dyDescent="0.6">
      <c r="A28" s="754"/>
      <c r="B28" s="755"/>
      <c r="C28" s="755"/>
      <c r="D28" s="755"/>
      <c r="E28" s="755"/>
      <c r="F28" s="755"/>
      <c r="G28" s="756"/>
      <c r="H28" s="274" t="s">
        <v>101</v>
      </c>
      <c r="I28" s="718" t="s">
        <v>150</v>
      </c>
      <c r="J28" s="719"/>
      <c r="K28" s="719"/>
      <c r="L28" s="720"/>
      <c r="M28" s="99">
        <f xml:space="preserve">   SUMIFS(M6:M15,G6:G15,"ALTRO",H6:H15,"SS")   +     SUMIFS(M6:M15,G6:G15,"CS",H6:H15,"SS")+SUMIFS(M6:M15,G6:G15,"AT",H6:H15,"SS")</f>
        <v>0</v>
      </c>
      <c r="N28" s="121">
        <f t="shared" si="39"/>
        <v>0</v>
      </c>
      <c r="O28" s="122">
        <f t="shared" si="40"/>
        <v>0</v>
      </c>
      <c r="P28" s="123">
        <f t="shared" si="41"/>
        <v>0</v>
      </c>
      <c r="Q28" s="113">
        <f t="shared" si="42"/>
        <v>0</v>
      </c>
      <c r="R28" s="113">
        <f t="shared" si="43"/>
        <v>0</v>
      </c>
      <c r="S28" s="113">
        <f t="shared" si="44"/>
        <v>0</v>
      </c>
      <c r="T28" s="113">
        <f t="shared" si="45"/>
        <v>0</v>
      </c>
      <c r="U28" s="113">
        <f t="shared" si="46"/>
        <v>0</v>
      </c>
      <c r="V28" s="113">
        <f t="shared" si="47"/>
        <v>0</v>
      </c>
      <c r="W28" s="113">
        <f t="shared" si="48"/>
        <v>0</v>
      </c>
      <c r="X28" s="113">
        <f t="shared" si="49"/>
        <v>0</v>
      </c>
      <c r="Y28" s="109"/>
      <c r="Z28" s="109"/>
      <c r="AA28" s="109"/>
      <c r="AB28" s="139"/>
      <c r="AC28" s="133">
        <f>ROUND(IF(IF(O28&gt;12,1.2,O28*0.1)+IF(P28&gt;15,0.1,0)+IF(N28&gt;0,1.2,0)&gt;12,1.2,IF(O28&gt;12,1.2,O28*0.1)+IF(P28&gt;15,0.1,0)+IF(N28&gt;0,1.2,0)),3)</f>
        <v>0</v>
      </c>
      <c r="AD28" s="134"/>
      <c r="AE28" s="134"/>
      <c r="AF28" s="134"/>
      <c r="AG28" s="134"/>
      <c r="AH28" s="134"/>
      <c r="AI28" s="134"/>
      <c r="AJ28" s="134"/>
      <c r="AK28" s="134"/>
      <c r="AL28" s="134"/>
      <c r="AM28" s="134"/>
      <c r="AN28" s="134"/>
      <c r="AO28" s="134"/>
      <c r="AP28" s="134"/>
      <c r="AQ28" s="134"/>
      <c r="AR28" s="134"/>
      <c r="AS28" s="134"/>
      <c r="AT28" s="134"/>
    </row>
    <row r="29" spans="1:46" ht="23.65" customHeight="1" thickTop="1" thickBot="1" x14ac:dyDescent="0.6">
      <c r="A29" s="754"/>
      <c r="B29" s="755"/>
      <c r="C29" s="755"/>
      <c r="D29" s="755"/>
      <c r="E29" s="755"/>
      <c r="F29" s="755"/>
      <c r="G29" s="756"/>
      <c r="H29" s="274" t="s">
        <v>101</v>
      </c>
      <c r="I29" s="718" t="s">
        <v>100</v>
      </c>
      <c r="J29" s="719"/>
      <c r="K29" s="719"/>
      <c r="L29" s="720"/>
      <c r="M29" s="99">
        <f>SUMIFS(M6:M15,G6:G15,"ALTRO",H6:H15,"NON")     +SUMIFS(M6:M15,G6:G15,"cs",H6:H15,"NON")      +SUMIFS(M6:M15,G6:G15,"AT",H6:H15,"NON")</f>
        <v>0</v>
      </c>
      <c r="N29" s="121">
        <f t="shared" si="39"/>
        <v>0</v>
      </c>
      <c r="O29" s="122">
        <f t="shared" si="40"/>
        <v>0</v>
      </c>
      <c r="P29" s="123">
        <f t="shared" si="41"/>
        <v>0</v>
      </c>
      <c r="Q29" s="113">
        <f t="shared" si="42"/>
        <v>0</v>
      </c>
      <c r="R29" s="113">
        <f t="shared" si="43"/>
        <v>0</v>
      </c>
      <c r="S29" s="113">
        <f t="shared" si="44"/>
        <v>0</v>
      </c>
      <c r="T29" s="113">
        <f t="shared" si="45"/>
        <v>0</v>
      </c>
      <c r="U29" s="113">
        <f t="shared" si="46"/>
        <v>0</v>
      </c>
      <c r="V29" s="113">
        <f t="shared" si="47"/>
        <v>0</v>
      </c>
      <c r="W29" s="113">
        <f t="shared" si="48"/>
        <v>0</v>
      </c>
      <c r="X29" s="113">
        <f t="shared" si="49"/>
        <v>0</v>
      </c>
      <c r="Y29" s="109"/>
      <c r="Z29" s="109"/>
      <c r="AA29" s="109"/>
      <c r="AB29" s="139"/>
      <c r="AC29" s="133">
        <f>ROUND(IF(IF(O29&gt;12,0.6,O29*0.05)+IF(P29&gt;15,0.05,0)+IF(N29&gt;0,0.6,0)&gt;12,0.6,IF(O29&gt;12,0.6,O29*0.05)+IF(P29&gt;15,0.05,0)+IF(N29&gt;0,0.6,0)),3)</f>
        <v>0</v>
      </c>
      <c r="AD29" s="134"/>
      <c r="AE29" s="134"/>
      <c r="AF29" s="134"/>
      <c r="AG29" s="134"/>
      <c r="AH29" s="134"/>
      <c r="AI29" s="134"/>
      <c r="AJ29" s="134"/>
      <c r="AK29" s="134"/>
      <c r="AL29" s="134"/>
      <c r="AM29" s="134"/>
      <c r="AN29" s="134"/>
      <c r="AO29" s="134"/>
      <c r="AP29" s="134"/>
      <c r="AQ29" s="134"/>
      <c r="AR29" s="134"/>
      <c r="AS29" s="134"/>
      <c r="AT29" s="134"/>
    </row>
    <row r="30" spans="1:46" ht="23.65" customHeight="1" thickTop="1" thickBot="1" x14ac:dyDescent="0.6">
      <c r="A30" s="766" t="s">
        <v>109</v>
      </c>
      <c r="B30" s="767"/>
      <c r="C30" s="767"/>
      <c r="D30" s="767"/>
      <c r="E30" s="767"/>
      <c r="F30" s="770" t="str">
        <f>IF(+Anno_1=0,"",+Anno_1)</f>
        <v/>
      </c>
      <c r="G30" s="771"/>
      <c r="H30" s="274" t="s">
        <v>101</v>
      </c>
      <c r="I30" s="718" t="s">
        <v>154</v>
      </c>
      <c r="J30" s="719"/>
      <c r="K30" s="719"/>
      <c r="L30" s="720"/>
      <c r="M30" s="194">
        <f>SUMIFS(M6:M15,G6:G15,"ALTRO",H6:H15,"ENTE")</f>
        <v>0</v>
      </c>
      <c r="N30" s="118">
        <f t="shared" si="39"/>
        <v>0</v>
      </c>
      <c r="O30" s="119">
        <f t="shared" si="40"/>
        <v>0</v>
      </c>
      <c r="P30" s="120">
        <f t="shared" si="41"/>
        <v>0</v>
      </c>
      <c r="Q30" s="113">
        <f t="shared" si="42"/>
        <v>0</v>
      </c>
      <c r="R30" s="113">
        <f t="shared" si="43"/>
        <v>0</v>
      </c>
      <c r="S30" s="113">
        <f t="shared" si="44"/>
        <v>0</v>
      </c>
      <c r="T30" s="113">
        <f t="shared" si="45"/>
        <v>0</v>
      </c>
      <c r="U30" s="113">
        <f t="shared" si="46"/>
        <v>0</v>
      </c>
      <c r="V30" s="113">
        <f t="shared" si="47"/>
        <v>0</v>
      </c>
      <c r="W30" s="113">
        <f t="shared" si="48"/>
        <v>0</v>
      </c>
      <c r="X30" s="113">
        <f t="shared" si="49"/>
        <v>0</v>
      </c>
      <c r="Y30" s="109"/>
      <c r="Z30" s="109"/>
      <c r="AA30" s="109"/>
      <c r="AB30" s="139"/>
      <c r="AC30" s="133">
        <f>ROUND(IF(IF(O30&gt;12,0.6,O30*0.05)+IF(P30&gt;15,0.05,0)+IF(N30&gt;0,0.6,0)&gt;12,0.6,IF(O30&gt;12,0.6,O30*0.05)+IF(P30&gt;15,0.05,0)+IF(N30&gt;0,0.6,0)),3)</f>
        <v>0</v>
      </c>
      <c r="AD30" s="134"/>
      <c r="AE30" s="134"/>
      <c r="AF30" s="134"/>
      <c r="AG30" s="134"/>
      <c r="AH30" s="134"/>
      <c r="AI30" s="134"/>
      <c r="AJ30" s="134"/>
      <c r="AK30" s="134"/>
      <c r="AL30" s="134"/>
      <c r="AM30" s="134"/>
      <c r="AN30" s="134"/>
      <c r="AO30" s="134"/>
      <c r="AP30" s="134"/>
      <c r="AQ30" s="134"/>
      <c r="AR30" s="134"/>
      <c r="AS30" s="134"/>
      <c r="AT30" s="134"/>
    </row>
    <row r="31" spans="1:46" ht="23.65" customHeight="1" thickTop="1" thickBot="1" x14ac:dyDescent="0.6">
      <c r="A31" s="768"/>
      <c r="B31" s="769"/>
      <c r="C31" s="769"/>
      <c r="D31" s="769"/>
      <c r="E31" s="769"/>
      <c r="F31" s="772"/>
      <c r="G31" s="773"/>
      <c r="H31" s="668" t="s">
        <v>110</v>
      </c>
      <c r="I31" s="669"/>
      <c r="J31" s="669"/>
      <c r="K31" s="669"/>
      <c r="L31" s="670"/>
      <c r="M31" s="98">
        <f>SUM(M26:M30)</f>
        <v>0</v>
      </c>
      <c r="N31" s="209">
        <f t="shared" si="39"/>
        <v>0</v>
      </c>
      <c r="O31" s="207">
        <f t="shared" si="40"/>
        <v>0</v>
      </c>
      <c r="P31" s="208">
        <f t="shared" si="41"/>
        <v>0</v>
      </c>
      <c r="Q31" s="113">
        <f t="shared" si="42"/>
        <v>0</v>
      </c>
      <c r="R31" s="113">
        <f>M31/365</f>
        <v>0</v>
      </c>
      <c r="S31" s="113">
        <f t="shared" si="44"/>
        <v>0</v>
      </c>
      <c r="T31" s="113">
        <f t="shared" si="45"/>
        <v>0</v>
      </c>
      <c r="U31" s="113">
        <f>M31-T31</f>
        <v>0</v>
      </c>
      <c r="V31" s="113">
        <f t="shared" si="47"/>
        <v>0</v>
      </c>
      <c r="W31" s="113">
        <f t="shared" si="48"/>
        <v>0</v>
      </c>
      <c r="X31" s="113">
        <f t="shared" si="49"/>
        <v>0</v>
      </c>
      <c r="Y31" s="109"/>
      <c r="Z31" s="109"/>
      <c r="AA31" s="109"/>
      <c r="AB31" s="139"/>
      <c r="AC31" s="205">
        <f>IF(SUM(AC26:AC30)&gt;6,6,SUM(AC26:AC30))</f>
        <v>0</v>
      </c>
      <c r="AD31" s="134"/>
      <c r="AE31" s="134"/>
      <c r="AF31" s="134"/>
      <c r="AG31" s="134"/>
      <c r="AH31" s="134"/>
      <c r="AI31" s="134"/>
      <c r="AJ31" s="134"/>
      <c r="AK31" s="134"/>
      <c r="AL31" s="134"/>
      <c r="AM31" s="134"/>
      <c r="AN31" s="134"/>
      <c r="AO31" s="134"/>
      <c r="AP31" s="134"/>
      <c r="AQ31" s="134"/>
      <c r="AR31" s="134"/>
      <c r="AS31" s="134"/>
      <c r="AT31" s="134"/>
    </row>
    <row r="32" spans="1:46" ht="22.9" x14ac:dyDescent="0.4">
      <c r="A32" s="139"/>
      <c r="B32" s="139"/>
      <c r="C32" s="139"/>
      <c r="D32" s="139"/>
      <c r="E32" s="139"/>
      <c r="F32" s="139"/>
      <c r="G32" s="139"/>
      <c r="H32" s="143"/>
      <c r="I32" s="144"/>
      <c r="J32" s="145"/>
      <c r="K32" s="145"/>
      <c r="L32" s="145"/>
      <c r="M32" s="140"/>
      <c r="N32" s="146"/>
      <c r="O32" s="146"/>
      <c r="P32" s="146"/>
      <c r="Q32" s="139"/>
      <c r="R32" s="139"/>
      <c r="S32" s="139"/>
      <c r="T32" s="139"/>
      <c r="U32" s="139"/>
      <c r="V32" s="139"/>
      <c r="W32" s="139"/>
      <c r="X32" s="139"/>
      <c r="Y32" s="139"/>
      <c r="Z32" s="139"/>
      <c r="AA32" s="139"/>
      <c r="AB32" s="139"/>
      <c r="AC32" s="148"/>
      <c r="AD32" s="134"/>
      <c r="AE32" s="134"/>
      <c r="AF32" s="134"/>
      <c r="AG32" s="134"/>
      <c r="AH32" s="134"/>
      <c r="AI32" s="134"/>
      <c r="AJ32" s="134"/>
      <c r="AK32" s="134"/>
      <c r="AL32" s="134"/>
      <c r="AM32" s="134"/>
      <c r="AN32" s="134"/>
      <c r="AO32" s="134"/>
      <c r="AP32" s="134"/>
      <c r="AQ32" s="134"/>
      <c r="AR32" s="134"/>
      <c r="AS32" s="134"/>
      <c r="AT32" s="134"/>
    </row>
    <row r="33" spans="1:46" ht="22.5" thickBot="1" x14ac:dyDescent="0.6">
      <c r="A33" s="139"/>
      <c r="B33" s="139"/>
      <c r="C33" s="139"/>
      <c r="D33" s="139"/>
      <c r="E33" s="139"/>
      <c r="F33" s="139"/>
      <c r="G33" s="139"/>
      <c r="H33" s="139"/>
      <c r="I33" s="139"/>
      <c r="J33" s="139"/>
      <c r="K33" s="139"/>
      <c r="L33" s="139"/>
      <c r="M33" s="140"/>
      <c r="N33" s="141" t="s">
        <v>85</v>
      </c>
      <c r="O33" s="141" t="s">
        <v>86</v>
      </c>
      <c r="P33" s="141" t="s">
        <v>87</v>
      </c>
      <c r="Q33" s="149"/>
      <c r="R33" s="149"/>
      <c r="S33" s="149"/>
      <c r="T33" s="149"/>
      <c r="U33" s="149"/>
      <c r="V33" s="149"/>
      <c r="W33" s="149"/>
      <c r="X33" s="149"/>
      <c r="Y33" s="139"/>
      <c r="Z33" s="139"/>
      <c r="AA33" s="139"/>
      <c r="AB33" s="139"/>
      <c r="AC33" s="142" t="s">
        <v>103</v>
      </c>
      <c r="AD33" s="134"/>
      <c r="AE33" s="134"/>
      <c r="AF33" s="134"/>
      <c r="AG33" s="134"/>
      <c r="AH33" s="134"/>
      <c r="AI33" s="134"/>
      <c r="AJ33" s="134"/>
      <c r="AK33" s="134"/>
      <c r="AL33" s="134"/>
      <c r="AM33" s="134"/>
      <c r="AN33" s="134"/>
      <c r="AO33" s="134"/>
      <c r="AP33" s="134"/>
      <c r="AQ33" s="134"/>
      <c r="AR33" s="134"/>
      <c r="AS33" s="134"/>
      <c r="AT33" s="134"/>
    </row>
    <row r="34" spans="1:46" ht="23.25" thickTop="1" thickBot="1" x14ac:dyDescent="0.6">
      <c r="A34" s="763" t="s">
        <v>102</v>
      </c>
      <c r="B34" s="764"/>
      <c r="C34" s="764"/>
      <c r="D34" s="764"/>
      <c r="E34" s="764"/>
      <c r="F34" s="764"/>
      <c r="G34" s="765"/>
      <c r="H34" s="273" t="s">
        <v>61</v>
      </c>
      <c r="I34" s="718" t="s">
        <v>150</v>
      </c>
      <c r="J34" s="719"/>
      <c r="K34" s="719"/>
      <c r="L34" s="720"/>
      <c r="M34" s="99">
        <f>SUMIFS(M6:M15,G6:G15,"AT",H6:H15,"ss")</f>
        <v>0</v>
      </c>
      <c r="N34" s="130">
        <f t="shared" ref="N34:N39" si="50">FLOOR(R34,1)</f>
        <v>0</v>
      </c>
      <c r="O34" s="131">
        <f t="shared" ref="O34:O39" si="51">FLOOR(V34,1)</f>
        <v>0</v>
      </c>
      <c r="P34" s="132">
        <f t="shared" ref="P34:P39" si="52">U34-X34</f>
        <v>0</v>
      </c>
      <c r="Q34" s="113">
        <f t="shared" ref="Q34:Q39" si="53">T34+X34+Y34</f>
        <v>0</v>
      </c>
      <c r="R34" s="113">
        <f t="shared" ref="R34:R38" si="54">M34/365</f>
        <v>0</v>
      </c>
      <c r="S34" s="113">
        <f t="shared" ref="S34:S39" si="55">FLOOR(R34,1)</f>
        <v>0</v>
      </c>
      <c r="T34" s="113">
        <f t="shared" ref="T34:T39" si="56">S34*365</f>
        <v>0</v>
      </c>
      <c r="U34" s="113">
        <f t="shared" ref="U34:U38" si="57">M34-T34</f>
        <v>0</v>
      </c>
      <c r="V34" s="113">
        <f t="shared" ref="V34:V39" si="58">U34/30</f>
        <v>0</v>
      </c>
      <c r="W34" s="113">
        <f t="shared" ref="W34:W39" si="59">FLOOR(V34,1)</f>
        <v>0</v>
      </c>
      <c r="X34" s="113">
        <f t="shared" ref="X34:X39" si="60">W34*30</f>
        <v>0</v>
      </c>
      <c r="Y34" s="109"/>
      <c r="Z34" s="109"/>
      <c r="AA34" s="109"/>
      <c r="AB34" s="139"/>
      <c r="AC34" s="133">
        <f>ROUND(IF(IF(O34&gt;12,6,O34*0.5)+IF(P34&gt;15,0.5,0)+IF(N34&gt;0,6,0)&gt;12,6,IF(O34&gt;12,6,O34*0.5)+IF(P34&gt;15,0.5,0)+IF(N34&gt;0,6,0)),3)</f>
        <v>0</v>
      </c>
      <c r="AD34" s="134"/>
      <c r="AE34" s="134"/>
      <c r="AF34" s="134"/>
      <c r="AG34" s="134"/>
      <c r="AH34" s="134"/>
      <c r="AI34" s="134"/>
      <c r="AJ34" s="134"/>
      <c r="AK34" s="134"/>
      <c r="AL34" s="134"/>
      <c r="AM34" s="134"/>
      <c r="AN34" s="134"/>
      <c r="AO34" s="134"/>
      <c r="AP34" s="134"/>
      <c r="AQ34" s="134"/>
      <c r="AR34" s="134"/>
      <c r="AS34" s="134"/>
      <c r="AT34" s="134"/>
    </row>
    <row r="35" spans="1:46" ht="23.65" customHeight="1" thickTop="1" thickBot="1" x14ac:dyDescent="0.6">
      <c r="A35" s="757" t="s">
        <v>106</v>
      </c>
      <c r="B35" s="758"/>
      <c r="C35" s="758"/>
      <c r="D35" s="758"/>
      <c r="E35" s="758"/>
      <c r="F35" s="758"/>
      <c r="G35" s="759"/>
      <c r="H35" s="273" t="s">
        <v>61</v>
      </c>
      <c r="I35" s="718" t="s">
        <v>100</v>
      </c>
      <c r="J35" s="719"/>
      <c r="K35" s="719"/>
      <c r="L35" s="720"/>
      <c r="M35" s="99">
        <f>SUMIFS(M6:M15,G6:G15,"AT",H6:H15,"NON")</f>
        <v>0</v>
      </c>
      <c r="N35" s="121">
        <f t="shared" si="50"/>
        <v>0</v>
      </c>
      <c r="O35" s="122">
        <f t="shared" si="51"/>
        <v>0</v>
      </c>
      <c r="P35" s="123">
        <f t="shared" si="52"/>
        <v>0</v>
      </c>
      <c r="Q35" s="113">
        <f t="shared" si="53"/>
        <v>0</v>
      </c>
      <c r="R35" s="113">
        <f t="shared" si="54"/>
        <v>0</v>
      </c>
      <c r="S35" s="113">
        <f t="shared" si="55"/>
        <v>0</v>
      </c>
      <c r="T35" s="113">
        <f t="shared" si="56"/>
        <v>0</v>
      </c>
      <c r="U35" s="113">
        <f t="shared" si="57"/>
        <v>0</v>
      </c>
      <c r="V35" s="113">
        <f t="shared" si="58"/>
        <v>0</v>
      </c>
      <c r="W35" s="113">
        <f t="shared" si="59"/>
        <v>0</v>
      </c>
      <c r="X35" s="113">
        <f t="shared" si="60"/>
        <v>0</v>
      </c>
      <c r="Y35" s="109"/>
      <c r="Z35" s="109"/>
      <c r="AA35" s="109"/>
      <c r="AB35" s="139"/>
      <c r="AC35" s="133">
        <f>ROUND(IF(IF(O35&gt;12,3,O35*0.25)+IF(P35&gt;15,0.25,0)+IF(N35&gt;0,3,0)&gt;12,6,IF(O35&gt;12,3,O35*0.25)+IF(P35&gt;15,0.25,0)+IF(N35&gt;0,3,0)),3)</f>
        <v>0</v>
      </c>
      <c r="AD35" s="134"/>
      <c r="AE35" s="134"/>
      <c r="AF35" s="134"/>
      <c r="AG35" s="134"/>
      <c r="AH35" s="134"/>
      <c r="AI35" s="134"/>
      <c r="AJ35" s="134"/>
      <c r="AK35" s="134"/>
      <c r="AL35" s="134"/>
      <c r="AM35" s="134"/>
      <c r="AN35" s="134"/>
      <c r="AO35" s="134"/>
      <c r="AP35" s="134"/>
      <c r="AQ35" s="134"/>
      <c r="AR35" s="134"/>
      <c r="AS35" s="134"/>
      <c r="AT35" s="134"/>
    </row>
    <row r="36" spans="1:46" ht="23.65" customHeight="1" thickTop="1" thickBot="1" x14ac:dyDescent="0.6">
      <c r="A36" s="760"/>
      <c r="B36" s="761"/>
      <c r="C36" s="761"/>
      <c r="D36" s="761"/>
      <c r="E36" s="761"/>
      <c r="F36" s="761"/>
      <c r="G36" s="762"/>
      <c r="H36" s="274" t="s">
        <v>101</v>
      </c>
      <c r="I36" s="718" t="s">
        <v>150</v>
      </c>
      <c r="J36" s="719"/>
      <c r="K36" s="719"/>
      <c r="L36" s="720"/>
      <c r="M36" s="99">
        <f>SUMIFS(M6:M15,G6:G15,"ALTRO",H6:H15,"SS")+SUMIFS(M6:M15,G6:G15,"CS",H6:H15,"SS")+SUMIFS(M6:M15,G6:G15,"AA",H6:H15,"SS")</f>
        <v>0</v>
      </c>
      <c r="N36" s="121">
        <f t="shared" si="50"/>
        <v>0</v>
      </c>
      <c r="O36" s="122">
        <f t="shared" si="51"/>
        <v>0</v>
      </c>
      <c r="P36" s="123">
        <f t="shared" si="52"/>
        <v>0</v>
      </c>
      <c r="Q36" s="113">
        <f t="shared" si="53"/>
        <v>0</v>
      </c>
      <c r="R36" s="113">
        <f t="shared" si="54"/>
        <v>0</v>
      </c>
      <c r="S36" s="113">
        <f t="shared" si="55"/>
        <v>0</v>
      </c>
      <c r="T36" s="113">
        <f t="shared" si="56"/>
        <v>0</v>
      </c>
      <c r="U36" s="113">
        <f t="shared" si="57"/>
        <v>0</v>
      </c>
      <c r="V36" s="113">
        <f t="shared" si="58"/>
        <v>0</v>
      </c>
      <c r="W36" s="113">
        <f t="shared" si="59"/>
        <v>0</v>
      </c>
      <c r="X36" s="113">
        <f t="shared" si="60"/>
        <v>0</v>
      </c>
      <c r="Y36" s="109"/>
      <c r="Z36" s="109"/>
      <c r="AA36" s="109"/>
      <c r="AB36" s="139"/>
      <c r="AC36" s="133">
        <f>ROUND(IF(IF(O36&gt;12,1.2,O36*0.1)+IF(P36&gt;15,0.1,0)+IF(N36&gt;0,1.2,0)&gt;12,1.2,IF(O36&gt;12,1.2,O36*0.1)+IF(P36&gt;15,0.1,0)+IF(N36&gt;0,1.2,0)),3)</f>
        <v>0</v>
      </c>
      <c r="AD36" s="134"/>
      <c r="AE36" s="134"/>
      <c r="AF36" s="134"/>
      <c r="AG36" s="134"/>
      <c r="AH36" s="134"/>
      <c r="AI36" s="134"/>
      <c r="AJ36" s="134"/>
      <c r="AK36" s="134"/>
      <c r="AL36" s="134"/>
      <c r="AM36" s="134"/>
      <c r="AN36" s="134"/>
      <c r="AO36" s="134"/>
      <c r="AP36" s="134"/>
      <c r="AQ36" s="134"/>
      <c r="AR36" s="134"/>
      <c r="AS36" s="134"/>
      <c r="AT36" s="134"/>
    </row>
    <row r="37" spans="1:46" ht="23.65" customHeight="1" thickTop="1" thickBot="1" x14ac:dyDescent="0.6">
      <c r="A37" s="760"/>
      <c r="B37" s="761"/>
      <c r="C37" s="761"/>
      <c r="D37" s="761"/>
      <c r="E37" s="761"/>
      <c r="F37" s="761"/>
      <c r="G37" s="762"/>
      <c r="H37" s="274" t="s">
        <v>101</v>
      </c>
      <c r="I37" s="718" t="s">
        <v>100</v>
      </c>
      <c r="J37" s="719"/>
      <c r="K37" s="719"/>
      <c r="L37" s="720"/>
      <c r="M37" s="99">
        <f>SUMIFS(M6:M15,G6:G15,"ALTRO",H6:H15,"NON")+          SUMIFS(M6:M15,G6:G15,"cs",H6:H15,"NON")                 +SUMIFS(M6:M15,G6:G15,"Aa",H6:H15,"NON")</f>
        <v>0</v>
      </c>
      <c r="N37" s="121">
        <f t="shared" si="50"/>
        <v>0</v>
      </c>
      <c r="O37" s="122">
        <f t="shared" si="51"/>
        <v>0</v>
      </c>
      <c r="P37" s="123">
        <f t="shared" si="52"/>
        <v>0</v>
      </c>
      <c r="Q37" s="113">
        <f t="shared" si="53"/>
        <v>0</v>
      </c>
      <c r="R37" s="113">
        <f t="shared" si="54"/>
        <v>0</v>
      </c>
      <c r="S37" s="113">
        <f t="shared" si="55"/>
        <v>0</v>
      </c>
      <c r="T37" s="113">
        <f t="shared" si="56"/>
        <v>0</v>
      </c>
      <c r="U37" s="113">
        <f t="shared" si="57"/>
        <v>0</v>
      </c>
      <c r="V37" s="113">
        <f t="shared" si="58"/>
        <v>0</v>
      </c>
      <c r="W37" s="113">
        <f t="shared" si="59"/>
        <v>0</v>
      </c>
      <c r="X37" s="113">
        <f t="shared" si="60"/>
        <v>0</v>
      </c>
      <c r="Y37" s="109"/>
      <c r="Z37" s="109"/>
      <c r="AA37" s="109"/>
      <c r="AB37" s="139"/>
      <c r="AC37" s="133">
        <f>ROUND(IF(IF(O37&gt;12,0.6,O37*0.05)+IF(P37&gt;15,0.05,0)+IF(N37&gt;0,0.6,0)&gt;12,0.6,IF(O37&gt;12,0.6,O37*0.05)+IF(P37&gt;15,0.05,0)+IF(N37&gt;0,0.6,0)),3)</f>
        <v>0</v>
      </c>
      <c r="AD37" s="134"/>
      <c r="AE37" s="134"/>
      <c r="AF37" s="134"/>
      <c r="AG37" s="134"/>
      <c r="AH37" s="134"/>
      <c r="AI37" s="134"/>
      <c r="AJ37" s="134"/>
      <c r="AK37" s="134"/>
      <c r="AL37" s="134"/>
      <c r="AM37" s="134"/>
      <c r="AN37" s="134"/>
      <c r="AO37" s="134"/>
      <c r="AP37" s="134"/>
      <c r="AQ37" s="134"/>
      <c r="AR37" s="134"/>
      <c r="AS37" s="134"/>
      <c r="AT37" s="134"/>
    </row>
    <row r="38" spans="1:46" ht="23.65" customHeight="1" thickTop="1" thickBot="1" x14ac:dyDescent="0.6">
      <c r="A38" s="740" t="s">
        <v>109</v>
      </c>
      <c r="B38" s="741"/>
      <c r="C38" s="741"/>
      <c r="D38" s="741"/>
      <c r="E38" s="741"/>
      <c r="F38" s="744" t="str">
        <f>IF(+Anno_1=0,"",+Anno_1)</f>
        <v/>
      </c>
      <c r="G38" s="745"/>
      <c r="H38" s="274" t="s">
        <v>101</v>
      </c>
      <c r="I38" s="718" t="s">
        <v>154</v>
      </c>
      <c r="J38" s="719"/>
      <c r="K38" s="719"/>
      <c r="L38" s="720"/>
      <c r="M38" s="99">
        <f>SUMIFS(M6:M15,G6:G15,"ALTRO",H6:H15,"ENTE")</f>
        <v>0</v>
      </c>
      <c r="N38" s="127">
        <f t="shared" si="50"/>
        <v>0</v>
      </c>
      <c r="O38" s="128">
        <f t="shared" si="51"/>
        <v>0</v>
      </c>
      <c r="P38" s="129">
        <f t="shared" si="52"/>
        <v>0</v>
      </c>
      <c r="Q38" s="113">
        <f t="shared" si="53"/>
        <v>0</v>
      </c>
      <c r="R38" s="113">
        <f t="shared" si="54"/>
        <v>0</v>
      </c>
      <c r="S38" s="113">
        <f t="shared" si="55"/>
        <v>0</v>
      </c>
      <c r="T38" s="113">
        <f t="shared" si="56"/>
        <v>0</v>
      </c>
      <c r="U38" s="113">
        <f t="shared" si="57"/>
        <v>0</v>
      </c>
      <c r="V38" s="113">
        <f t="shared" si="58"/>
        <v>0</v>
      </c>
      <c r="W38" s="113">
        <f t="shared" si="59"/>
        <v>0</v>
      </c>
      <c r="X38" s="113">
        <f t="shared" si="60"/>
        <v>0</v>
      </c>
      <c r="Y38" s="109"/>
      <c r="Z38" s="109"/>
      <c r="AA38" s="109"/>
      <c r="AB38" s="139"/>
      <c r="AC38" s="133">
        <f>ROUND(IF(IF(O38&gt;12,0.6,O38*0.05)+IF(P38&gt;15,0.05,0)+IF(N38&gt;0,0.6,0)&gt;12,0.6,IF(O38&gt;12,0.6,O38*0.05)+IF(P38&gt;15,0.05,0)+IF(N38&gt;0,0.6,0)),3)</f>
        <v>0</v>
      </c>
      <c r="AD38" s="134"/>
      <c r="AE38" s="134"/>
      <c r="AF38" s="134"/>
      <c r="AG38" s="134"/>
      <c r="AH38" s="134"/>
      <c r="AI38" s="134"/>
      <c r="AJ38" s="134"/>
      <c r="AK38" s="134"/>
      <c r="AL38" s="134"/>
      <c r="AM38" s="134"/>
      <c r="AN38" s="134"/>
      <c r="AO38" s="134"/>
      <c r="AP38" s="134"/>
      <c r="AQ38" s="134"/>
      <c r="AR38" s="134"/>
      <c r="AS38" s="134"/>
      <c r="AT38" s="134"/>
    </row>
    <row r="39" spans="1:46" ht="23.65" customHeight="1" thickTop="1" thickBot="1" x14ac:dyDescent="0.6">
      <c r="A39" s="742"/>
      <c r="B39" s="743"/>
      <c r="C39" s="743"/>
      <c r="D39" s="743"/>
      <c r="E39" s="743"/>
      <c r="F39" s="746"/>
      <c r="G39" s="747"/>
      <c r="H39" s="668" t="s">
        <v>110</v>
      </c>
      <c r="I39" s="669"/>
      <c r="J39" s="669"/>
      <c r="K39" s="669"/>
      <c r="L39" s="670"/>
      <c r="M39" s="98">
        <f>SUM(M34:M38)</f>
        <v>0</v>
      </c>
      <c r="N39" s="209">
        <f t="shared" si="50"/>
        <v>0</v>
      </c>
      <c r="O39" s="207">
        <f t="shared" si="51"/>
        <v>0</v>
      </c>
      <c r="P39" s="208">
        <f t="shared" si="52"/>
        <v>0</v>
      </c>
      <c r="Q39" s="113">
        <f t="shared" si="53"/>
        <v>0</v>
      </c>
      <c r="R39" s="113">
        <f>M39/365</f>
        <v>0</v>
      </c>
      <c r="S39" s="113">
        <f t="shared" si="55"/>
        <v>0</v>
      </c>
      <c r="T39" s="113">
        <f t="shared" si="56"/>
        <v>0</v>
      </c>
      <c r="U39" s="113">
        <f>M39-T39</f>
        <v>0</v>
      </c>
      <c r="V39" s="113">
        <f t="shared" si="58"/>
        <v>0</v>
      </c>
      <c r="W39" s="113">
        <f t="shared" si="59"/>
        <v>0</v>
      </c>
      <c r="X39" s="113">
        <f t="shared" si="60"/>
        <v>0</v>
      </c>
      <c r="Y39" s="109"/>
      <c r="Z39" s="109"/>
      <c r="AA39" s="109"/>
      <c r="AB39" s="139"/>
      <c r="AC39" s="205">
        <f>IF(SUM(AC34:AC38)&gt;6,6,SUM(AC34:AC38))</f>
        <v>0</v>
      </c>
      <c r="AD39" s="134"/>
      <c r="AE39" s="134"/>
      <c r="AF39" s="134"/>
      <c r="AG39" s="134"/>
      <c r="AH39" s="134"/>
      <c r="AI39" s="134"/>
      <c r="AJ39" s="134"/>
      <c r="AK39" s="134"/>
      <c r="AL39" s="134"/>
      <c r="AM39" s="134"/>
      <c r="AN39" s="134"/>
      <c r="AO39" s="134"/>
      <c r="AP39" s="134"/>
      <c r="AQ39" s="134"/>
      <c r="AR39" s="134"/>
      <c r="AS39" s="134"/>
      <c r="AT39" s="134"/>
    </row>
    <row r="40" spans="1:46" ht="22.9" x14ac:dyDescent="0.4">
      <c r="A40" s="134"/>
      <c r="B40" s="134"/>
      <c r="C40" s="134"/>
      <c r="D40" s="134"/>
      <c r="E40" s="134"/>
      <c r="F40" s="134"/>
      <c r="G40" s="134"/>
      <c r="H40" s="150"/>
      <c r="I40" s="151"/>
      <c r="J40" s="138"/>
      <c r="K40" s="138"/>
      <c r="L40" s="138"/>
      <c r="M40" s="140"/>
      <c r="N40" s="152"/>
      <c r="O40" s="152"/>
      <c r="P40" s="152"/>
      <c r="Q40" s="134"/>
      <c r="R40" s="134"/>
      <c r="S40" s="134"/>
      <c r="T40" s="134"/>
      <c r="U40" s="134"/>
      <c r="V40" s="134"/>
      <c r="W40" s="134"/>
      <c r="X40" s="134"/>
      <c r="Y40" s="134"/>
      <c r="Z40" s="134"/>
      <c r="AA40" s="134"/>
      <c r="AB40" s="134"/>
      <c r="AC40" s="134"/>
      <c r="AD40" s="134"/>
      <c r="AE40" s="134"/>
      <c r="AF40" s="134"/>
      <c r="AG40" s="134"/>
      <c r="AH40" s="134"/>
      <c r="AI40" s="134"/>
      <c r="AJ40" s="134"/>
      <c r="AK40" s="134"/>
      <c r="AL40" s="134"/>
      <c r="AM40" s="134"/>
      <c r="AN40" s="134"/>
      <c r="AO40" s="134"/>
      <c r="AP40" s="134"/>
      <c r="AQ40" s="134"/>
      <c r="AR40" s="134"/>
      <c r="AS40" s="134"/>
      <c r="AT40" s="134"/>
    </row>
    <row r="41" spans="1:46" ht="22.9" x14ac:dyDescent="0.4">
      <c r="A41" s="134"/>
      <c r="B41" s="134"/>
      <c r="C41" s="134"/>
      <c r="D41" s="134"/>
      <c r="E41" s="134"/>
      <c r="F41" s="134"/>
      <c r="G41" s="134"/>
      <c r="H41" s="150"/>
      <c r="I41" s="151"/>
      <c r="J41" s="138"/>
      <c r="K41" s="138"/>
      <c r="L41" s="138"/>
      <c r="M41" s="140"/>
      <c r="N41" s="152"/>
      <c r="O41" s="152"/>
      <c r="P41" s="152"/>
      <c r="Q41" s="134"/>
      <c r="R41" s="134"/>
      <c r="S41" s="134"/>
      <c r="T41" s="134"/>
      <c r="U41" s="134"/>
      <c r="V41" s="134"/>
      <c r="W41" s="134"/>
      <c r="X41" s="134"/>
      <c r="Y41" s="134"/>
      <c r="Z41" s="134"/>
      <c r="AA41" s="134"/>
      <c r="AB41" s="134"/>
      <c r="AC41" s="134"/>
      <c r="AD41" s="134"/>
      <c r="AE41" s="134"/>
      <c r="AF41" s="134"/>
      <c r="AG41" s="134"/>
      <c r="AH41" s="134"/>
      <c r="AI41" s="134"/>
      <c r="AJ41" s="134"/>
      <c r="AK41" s="134"/>
      <c r="AL41" s="134"/>
      <c r="AM41" s="134"/>
      <c r="AN41" s="134"/>
      <c r="AO41" s="134"/>
      <c r="AP41" s="134"/>
      <c r="AQ41" s="134"/>
      <c r="AR41" s="134"/>
      <c r="AS41" s="134"/>
      <c r="AT41" s="134"/>
    </row>
    <row r="42" spans="1:46" x14ac:dyDescent="0.4">
      <c r="A42" s="134"/>
      <c r="B42" s="134"/>
      <c r="C42" s="134"/>
      <c r="D42" s="134"/>
      <c r="E42" s="134"/>
      <c r="F42" s="134"/>
      <c r="G42" s="134"/>
      <c r="H42" s="134"/>
      <c r="I42" s="134"/>
      <c r="J42" s="134"/>
      <c r="K42" s="134"/>
      <c r="L42" s="134"/>
      <c r="M42" s="134"/>
      <c r="N42" s="134"/>
      <c r="O42" s="134"/>
      <c r="P42" s="134"/>
      <c r="Q42" s="134"/>
      <c r="R42" s="134"/>
      <c r="S42" s="134"/>
      <c r="T42" s="134"/>
      <c r="U42" s="134"/>
      <c r="V42" s="134"/>
      <c r="W42" s="134"/>
      <c r="X42" s="134"/>
      <c r="Y42" s="134"/>
      <c r="Z42" s="134"/>
      <c r="AA42" s="134"/>
      <c r="AB42" s="134"/>
      <c r="AC42" s="134"/>
      <c r="AD42" s="134"/>
      <c r="AE42" s="134"/>
      <c r="AF42" s="134"/>
      <c r="AG42" s="134"/>
      <c r="AH42" s="134"/>
      <c r="AI42" s="134"/>
      <c r="AJ42" s="134"/>
      <c r="AK42" s="134"/>
      <c r="AL42" s="134"/>
      <c r="AM42" s="134"/>
      <c r="AN42" s="134"/>
      <c r="AO42" s="134"/>
      <c r="AP42" s="134"/>
      <c r="AQ42" s="134"/>
      <c r="AR42" s="134"/>
      <c r="AS42" s="134"/>
      <c r="AT42" s="134"/>
    </row>
    <row r="43" spans="1:46" x14ac:dyDescent="0.4">
      <c r="A43" s="134"/>
      <c r="B43" s="134"/>
      <c r="C43" s="134"/>
      <c r="D43" s="134"/>
      <c r="E43" s="134"/>
      <c r="F43" s="134"/>
      <c r="G43" s="134"/>
      <c r="H43" s="134"/>
      <c r="I43" s="134"/>
      <c r="J43" s="134"/>
      <c r="K43" s="134"/>
      <c r="L43" s="134"/>
      <c r="M43" s="134"/>
      <c r="N43" s="134"/>
      <c r="O43" s="134"/>
      <c r="P43" s="134"/>
      <c r="Q43" s="134"/>
      <c r="R43" s="134"/>
      <c r="S43" s="134"/>
      <c r="T43" s="134"/>
      <c r="U43" s="134"/>
      <c r="V43" s="134"/>
      <c r="W43" s="134"/>
      <c r="X43" s="134"/>
      <c r="Y43" s="134"/>
      <c r="Z43" s="134"/>
      <c r="AA43" s="134"/>
      <c r="AB43" s="134"/>
      <c r="AC43" s="134"/>
      <c r="AD43" s="134"/>
      <c r="AE43" s="134"/>
      <c r="AF43" s="134"/>
      <c r="AG43" s="134"/>
      <c r="AH43" s="134"/>
      <c r="AI43" s="134"/>
      <c r="AJ43" s="134"/>
      <c r="AK43" s="134"/>
      <c r="AL43" s="134"/>
      <c r="AM43" s="134"/>
      <c r="AN43" s="134"/>
      <c r="AO43" s="134"/>
      <c r="AP43" s="134"/>
      <c r="AQ43" s="134"/>
      <c r="AR43" s="134"/>
      <c r="AS43" s="134"/>
      <c r="AT43" s="134"/>
    </row>
    <row r="44" spans="1:46" x14ac:dyDescent="0.4">
      <c r="A44" s="134"/>
      <c r="B44" s="134"/>
      <c r="C44" s="134"/>
      <c r="D44" s="134"/>
      <c r="E44" s="134"/>
      <c r="F44" s="134"/>
      <c r="G44" s="134"/>
      <c r="H44" s="134"/>
      <c r="I44" s="134"/>
      <c r="J44" s="134"/>
      <c r="K44" s="134"/>
      <c r="L44" s="134"/>
      <c r="M44" s="134"/>
      <c r="N44" s="134"/>
      <c r="O44" s="134"/>
      <c r="P44" s="134"/>
      <c r="Q44" s="134"/>
      <c r="R44" s="134"/>
      <c r="S44" s="134"/>
      <c r="T44" s="134"/>
      <c r="U44" s="134"/>
      <c r="V44" s="134"/>
      <c r="W44" s="134"/>
      <c r="X44" s="134"/>
      <c r="Y44" s="134"/>
      <c r="Z44" s="134"/>
      <c r="AA44" s="134"/>
      <c r="AB44" s="134"/>
      <c r="AC44" s="134"/>
      <c r="AD44" s="134"/>
      <c r="AE44" s="134"/>
      <c r="AF44" s="134"/>
      <c r="AG44" s="134"/>
      <c r="AH44" s="134"/>
      <c r="AI44" s="134"/>
      <c r="AJ44" s="134"/>
      <c r="AK44" s="134"/>
      <c r="AL44" s="134"/>
      <c r="AM44" s="134"/>
      <c r="AN44" s="134"/>
      <c r="AO44" s="134"/>
      <c r="AP44" s="134"/>
      <c r="AQ44" s="134"/>
      <c r="AR44" s="134"/>
      <c r="AS44" s="134"/>
      <c r="AT44" s="134"/>
    </row>
    <row r="45" spans="1:46" x14ac:dyDescent="0.4">
      <c r="A45" s="134"/>
      <c r="B45" s="134"/>
      <c r="C45" s="134"/>
      <c r="D45" s="134"/>
      <c r="E45" s="134"/>
      <c r="F45" s="134"/>
      <c r="G45" s="134"/>
      <c r="H45" s="134"/>
      <c r="I45" s="134"/>
      <c r="J45" s="134"/>
      <c r="K45" s="134"/>
      <c r="L45" s="134"/>
      <c r="M45" s="134"/>
      <c r="N45" s="134"/>
      <c r="O45" s="134"/>
      <c r="P45" s="134"/>
      <c r="Q45" s="134"/>
      <c r="R45" s="134"/>
      <c r="S45" s="134"/>
      <c r="T45" s="134"/>
      <c r="U45" s="134"/>
      <c r="V45" s="134"/>
      <c r="W45" s="134"/>
      <c r="X45" s="134"/>
      <c r="Y45" s="134"/>
      <c r="Z45" s="134"/>
      <c r="AA45" s="134"/>
      <c r="AB45" s="134"/>
      <c r="AC45" s="134"/>
      <c r="AD45" s="134"/>
      <c r="AE45" s="134"/>
      <c r="AF45" s="134"/>
      <c r="AG45" s="134"/>
      <c r="AH45" s="134"/>
      <c r="AI45" s="134"/>
      <c r="AJ45" s="134"/>
      <c r="AK45" s="134"/>
      <c r="AL45" s="134"/>
      <c r="AM45" s="134"/>
      <c r="AN45" s="134"/>
      <c r="AO45" s="134"/>
      <c r="AP45" s="134"/>
      <c r="AQ45" s="134"/>
      <c r="AR45" s="134"/>
      <c r="AS45" s="134"/>
      <c r="AT45" s="134"/>
    </row>
    <row r="46" spans="1:46" x14ac:dyDescent="0.4">
      <c r="A46" s="134"/>
      <c r="B46" s="134"/>
      <c r="C46" s="134"/>
      <c r="D46" s="134"/>
      <c r="E46" s="134"/>
      <c r="F46" s="134"/>
      <c r="G46" s="134"/>
      <c r="H46" s="134"/>
      <c r="I46" s="134"/>
      <c r="J46" s="134"/>
      <c r="K46" s="134"/>
      <c r="L46" s="134"/>
      <c r="M46" s="134"/>
      <c r="N46" s="134"/>
      <c r="O46" s="134"/>
      <c r="P46" s="134"/>
      <c r="Q46" s="134"/>
      <c r="R46" s="134"/>
      <c r="S46" s="134"/>
      <c r="T46" s="134"/>
      <c r="U46" s="134"/>
      <c r="V46" s="134"/>
      <c r="W46" s="134"/>
      <c r="X46" s="134"/>
      <c r="Y46" s="134"/>
      <c r="Z46" s="134"/>
      <c r="AA46" s="134"/>
      <c r="AB46" s="134"/>
      <c r="AC46" s="134"/>
      <c r="AD46" s="134"/>
      <c r="AE46" s="134"/>
      <c r="AF46" s="134"/>
      <c r="AG46" s="134"/>
      <c r="AH46" s="134"/>
      <c r="AI46" s="134"/>
      <c r="AJ46" s="134"/>
      <c r="AK46" s="134"/>
      <c r="AL46" s="134"/>
      <c r="AM46" s="134"/>
      <c r="AN46" s="134"/>
      <c r="AO46" s="134"/>
      <c r="AP46" s="134"/>
      <c r="AQ46" s="134"/>
      <c r="AR46" s="134"/>
      <c r="AS46" s="134"/>
      <c r="AT46" s="134"/>
    </row>
    <row r="47" spans="1:46" x14ac:dyDescent="0.4">
      <c r="A47" s="134"/>
      <c r="B47" s="134"/>
      <c r="C47" s="134"/>
      <c r="D47" s="134"/>
      <c r="E47" s="134"/>
      <c r="F47" s="134"/>
      <c r="G47" s="134"/>
      <c r="H47" s="134"/>
      <c r="I47" s="134"/>
      <c r="J47" s="134"/>
      <c r="K47" s="134"/>
      <c r="L47" s="134"/>
      <c r="M47" s="134"/>
      <c r="N47" s="134"/>
      <c r="O47" s="134"/>
      <c r="P47" s="134"/>
      <c r="Q47" s="134"/>
      <c r="R47" s="134"/>
      <c r="S47" s="134"/>
      <c r="T47" s="134"/>
      <c r="U47" s="134"/>
      <c r="V47" s="134"/>
      <c r="W47" s="134"/>
      <c r="X47" s="134"/>
      <c r="Y47" s="134"/>
      <c r="Z47" s="134"/>
      <c r="AA47" s="134"/>
      <c r="AB47" s="134"/>
      <c r="AC47" s="134"/>
      <c r="AD47" s="134"/>
      <c r="AE47" s="134"/>
      <c r="AF47" s="134"/>
      <c r="AG47" s="134"/>
      <c r="AH47" s="134"/>
      <c r="AI47" s="134"/>
      <c r="AJ47" s="134"/>
      <c r="AK47" s="134"/>
      <c r="AL47" s="134"/>
      <c r="AM47" s="134"/>
      <c r="AN47" s="134"/>
      <c r="AO47" s="134"/>
      <c r="AP47" s="134"/>
      <c r="AQ47" s="134"/>
      <c r="AR47" s="134"/>
      <c r="AS47" s="134"/>
      <c r="AT47" s="134"/>
    </row>
    <row r="48" spans="1:46" x14ac:dyDescent="0.4">
      <c r="A48" s="134"/>
      <c r="B48" s="134"/>
      <c r="C48" s="134"/>
      <c r="D48" s="134"/>
      <c r="E48" s="134"/>
      <c r="F48" s="134"/>
      <c r="G48" s="134"/>
      <c r="H48" s="134"/>
      <c r="I48" s="134"/>
      <c r="J48" s="134"/>
      <c r="K48" s="134"/>
      <c r="L48" s="134"/>
      <c r="M48" s="134"/>
      <c r="N48" s="134"/>
      <c r="O48" s="134"/>
      <c r="P48" s="134"/>
      <c r="Q48" s="134"/>
      <c r="R48" s="134"/>
      <c r="S48" s="134"/>
      <c r="T48" s="134"/>
      <c r="U48" s="134"/>
      <c r="V48" s="134"/>
      <c r="W48" s="134"/>
      <c r="X48" s="134"/>
      <c r="Y48" s="134"/>
      <c r="Z48" s="134"/>
      <c r="AA48" s="134"/>
      <c r="AB48" s="134"/>
      <c r="AC48" s="134"/>
      <c r="AD48" s="134"/>
      <c r="AE48" s="134"/>
      <c r="AF48" s="134"/>
      <c r="AG48" s="134"/>
      <c r="AH48" s="134"/>
      <c r="AI48" s="134"/>
      <c r="AJ48" s="134"/>
      <c r="AK48" s="134"/>
      <c r="AL48" s="134"/>
      <c r="AM48" s="134"/>
      <c r="AN48" s="134"/>
      <c r="AO48" s="134"/>
      <c r="AP48" s="134"/>
      <c r="AQ48" s="134"/>
      <c r="AR48" s="134"/>
      <c r="AS48" s="134"/>
      <c r="AT48" s="134"/>
    </row>
    <row r="49" spans="1:46" x14ac:dyDescent="0.4">
      <c r="A49" s="134"/>
      <c r="B49" s="134"/>
      <c r="C49" s="134"/>
      <c r="D49" s="134"/>
      <c r="E49" s="134"/>
      <c r="F49" s="134"/>
      <c r="G49" s="134"/>
      <c r="H49" s="134"/>
      <c r="I49" s="134"/>
      <c r="J49" s="134"/>
      <c r="K49" s="134"/>
      <c r="L49" s="134"/>
      <c r="M49" s="134"/>
      <c r="N49" s="134"/>
      <c r="O49" s="134"/>
      <c r="P49" s="134"/>
      <c r="Q49" s="134"/>
      <c r="R49" s="134"/>
      <c r="S49" s="134"/>
      <c r="T49" s="134"/>
      <c r="U49" s="134"/>
      <c r="V49" s="134"/>
      <c r="W49" s="134"/>
      <c r="X49" s="134"/>
      <c r="Y49" s="134"/>
      <c r="Z49" s="134"/>
      <c r="AA49" s="134"/>
      <c r="AB49" s="134"/>
      <c r="AC49" s="134"/>
      <c r="AD49" s="134"/>
      <c r="AE49" s="134"/>
      <c r="AF49" s="134"/>
      <c r="AG49" s="134"/>
      <c r="AH49" s="134"/>
      <c r="AI49" s="134"/>
      <c r="AJ49" s="134"/>
      <c r="AK49" s="134"/>
      <c r="AL49" s="134"/>
      <c r="AM49" s="134"/>
      <c r="AN49" s="134"/>
      <c r="AO49" s="134"/>
      <c r="AP49" s="134"/>
      <c r="AQ49" s="134"/>
      <c r="AR49" s="134"/>
      <c r="AS49" s="134"/>
      <c r="AT49" s="134"/>
    </row>
    <row r="50" spans="1:46" x14ac:dyDescent="0.4">
      <c r="A50" s="134"/>
      <c r="B50" s="134"/>
      <c r="C50" s="134"/>
      <c r="D50" s="134"/>
      <c r="E50" s="134"/>
      <c r="F50" s="134"/>
      <c r="G50" s="134"/>
      <c r="H50" s="134"/>
      <c r="I50" s="134"/>
      <c r="J50" s="134"/>
      <c r="K50" s="134"/>
      <c r="L50" s="134"/>
      <c r="M50" s="134"/>
      <c r="N50" s="134"/>
      <c r="O50" s="134"/>
      <c r="P50" s="134"/>
      <c r="Q50" s="134"/>
      <c r="R50" s="134"/>
      <c r="S50" s="134"/>
      <c r="T50" s="134"/>
      <c r="U50" s="134"/>
      <c r="V50" s="134"/>
      <c r="W50" s="134"/>
      <c r="X50" s="134"/>
      <c r="Y50" s="134"/>
      <c r="Z50" s="134"/>
      <c r="AA50" s="134"/>
      <c r="AB50" s="134"/>
      <c r="AC50" s="134"/>
      <c r="AD50" s="134"/>
      <c r="AE50" s="134"/>
      <c r="AF50" s="134"/>
      <c r="AG50" s="134"/>
      <c r="AH50" s="134"/>
      <c r="AI50" s="134"/>
      <c r="AJ50" s="134"/>
      <c r="AK50" s="134"/>
      <c r="AL50" s="134"/>
      <c r="AM50" s="134"/>
      <c r="AN50" s="134"/>
      <c r="AO50" s="134"/>
      <c r="AP50" s="134"/>
      <c r="AQ50" s="134"/>
      <c r="AR50" s="134"/>
      <c r="AS50" s="134"/>
      <c r="AT50" s="134"/>
    </row>
    <row r="51" spans="1:46" x14ac:dyDescent="0.4">
      <c r="A51" s="134"/>
      <c r="B51" s="134"/>
      <c r="C51" s="134"/>
      <c r="D51" s="134"/>
      <c r="E51" s="134"/>
      <c r="F51" s="134"/>
      <c r="G51" s="134"/>
      <c r="H51" s="134"/>
      <c r="I51" s="134"/>
      <c r="J51" s="134"/>
      <c r="K51" s="134"/>
      <c r="L51" s="134"/>
      <c r="M51" s="134"/>
      <c r="N51" s="134"/>
      <c r="O51" s="134"/>
      <c r="P51" s="134"/>
      <c r="Q51" s="134"/>
      <c r="R51" s="134"/>
      <c r="S51" s="134"/>
      <c r="T51" s="134"/>
      <c r="U51" s="134"/>
      <c r="V51" s="134"/>
      <c r="W51" s="134"/>
      <c r="X51" s="134"/>
      <c r="Y51" s="134"/>
      <c r="Z51" s="134"/>
      <c r="AA51" s="134"/>
      <c r="AB51" s="134"/>
      <c r="AC51" s="134"/>
      <c r="AD51" s="134"/>
      <c r="AE51" s="134"/>
      <c r="AF51" s="134"/>
      <c r="AG51" s="134"/>
      <c r="AH51" s="134"/>
      <c r="AI51" s="134"/>
      <c r="AJ51" s="134"/>
      <c r="AK51" s="134"/>
      <c r="AL51" s="134"/>
      <c r="AM51" s="134"/>
      <c r="AN51" s="134"/>
      <c r="AO51" s="134"/>
      <c r="AP51" s="134"/>
      <c r="AQ51" s="134"/>
      <c r="AR51" s="134"/>
      <c r="AS51" s="134"/>
      <c r="AT51" s="134"/>
    </row>
    <row r="52" spans="1:46" x14ac:dyDescent="0.4">
      <c r="A52" s="134"/>
      <c r="B52" s="134"/>
      <c r="C52" s="134"/>
      <c r="D52" s="134"/>
      <c r="E52" s="134"/>
      <c r="F52" s="134"/>
      <c r="G52" s="134"/>
      <c r="H52" s="134"/>
      <c r="I52" s="134"/>
      <c r="J52" s="134"/>
      <c r="K52" s="134"/>
      <c r="L52" s="134"/>
      <c r="M52" s="134"/>
      <c r="N52" s="134"/>
      <c r="O52" s="134"/>
      <c r="P52" s="134"/>
      <c r="Q52" s="134"/>
      <c r="R52" s="134"/>
      <c r="S52" s="134"/>
      <c r="T52" s="134"/>
      <c r="U52" s="134"/>
      <c r="V52" s="134"/>
      <c r="W52" s="134"/>
      <c r="X52" s="134"/>
      <c r="Y52" s="134"/>
      <c r="Z52" s="134"/>
      <c r="AA52" s="134"/>
      <c r="AB52" s="134"/>
      <c r="AC52" s="134"/>
      <c r="AD52" s="134"/>
      <c r="AE52" s="134"/>
      <c r="AF52" s="134"/>
      <c r="AG52" s="134"/>
      <c r="AH52" s="134"/>
      <c r="AI52" s="134"/>
      <c r="AJ52" s="134"/>
      <c r="AK52" s="134"/>
      <c r="AL52" s="134"/>
      <c r="AM52" s="134"/>
      <c r="AN52" s="134"/>
      <c r="AO52" s="134"/>
      <c r="AP52" s="134"/>
      <c r="AQ52" s="134"/>
      <c r="AR52" s="134"/>
      <c r="AS52" s="134"/>
      <c r="AT52" s="134"/>
    </row>
    <row r="53" spans="1:46" x14ac:dyDescent="0.4">
      <c r="A53" s="134"/>
      <c r="B53" s="134"/>
      <c r="C53" s="134"/>
      <c r="D53" s="134"/>
      <c r="E53" s="134"/>
      <c r="F53" s="134"/>
      <c r="G53" s="134"/>
      <c r="H53" s="134"/>
      <c r="I53" s="134"/>
      <c r="J53" s="134"/>
      <c r="K53" s="134"/>
      <c r="L53" s="134"/>
      <c r="M53" s="134"/>
      <c r="N53" s="134"/>
      <c r="O53" s="134"/>
      <c r="P53" s="134"/>
      <c r="Q53" s="134"/>
      <c r="R53" s="134"/>
      <c r="S53" s="134"/>
      <c r="T53" s="134"/>
      <c r="U53" s="134"/>
      <c r="V53" s="134"/>
      <c r="W53" s="134"/>
      <c r="X53" s="134"/>
      <c r="Y53" s="134"/>
      <c r="Z53" s="134"/>
      <c r="AA53" s="134"/>
      <c r="AB53" s="134"/>
      <c r="AC53" s="134"/>
      <c r="AD53" s="134"/>
      <c r="AE53" s="134"/>
      <c r="AF53" s="134"/>
      <c r="AG53" s="134"/>
      <c r="AH53" s="134"/>
      <c r="AI53" s="134"/>
      <c r="AJ53" s="134"/>
      <c r="AK53" s="134"/>
      <c r="AL53" s="134"/>
      <c r="AM53" s="134"/>
      <c r="AN53" s="134"/>
      <c r="AO53" s="134"/>
      <c r="AP53" s="134"/>
      <c r="AQ53" s="134"/>
      <c r="AR53" s="134"/>
      <c r="AS53" s="134"/>
      <c r="AT53" s="134"/>
    </row>
    <row r="54" spans="1:46" x14ac:dyDescent="0.4">
      <c r="A54" s="134"/>
      <c r="B54" s="134"/>
      <c r="C54" s="134"/>
      <c r="D54" s="134"/>
      <c r="E54" s="134"/>
      <c r="F54" s="134"/>
      <c r="G54" s="134"/>
      <c r="H54" s="134"/>
      <c r="I54" s="134"/>
      <c r="J54" s="134"/>
      <c r="K54" s="134"/>
      <c r="L54" s="134"/>
      <c r="M54" s="134"/>
      <c r="N54" s="134"/>
      <c r="O54" s="134"/>
      <c r="P54" s="134"/>
      <c r="Q54" s="134"/>
      <c r="R54" s="134"/>
      <c r="S54" s="134"/>
      <c r="T54" s="134"/>
      <c r="U54" s="134"/>
      <c r="V54" s="134"/>
      <c r="W54" s="134"/>
      <c r="X54" s="134"/>
      <c r="Y54" s="134"/>
      <c r="Z54" s="134"/>
      <c r="AA54" s="134"/>
      <c r="AB54" s="134"/>
      <c r="AC54" s="134"/>
      <c r="AD54" s="134"/>
      <c r="AE54" s="134"/>
      <c r="AF54" s="134"/>
      <c r="AG54" s="134"/>
      <c r="AH54" s="134"/>
      <c r="AI54" s="134"/>
      <c r="AJ54" s="134"/>
      <c r="AK54" s="134"/>
      <c r="AL54" s="134"/>
      <c r="AM54" s="134"/>
      <c r="AN54" s="134"/>
      <c r="AO54" s="134"/>
      <c r="AP54" s="134"/>
      <c r="AQ54" s="134"/>
      <c r="AR54" s="134"/>
      <c r="AS54" s="134"/>
      <c r="AT54" s="134"/>
    </row>
    <row r="55" spans="1:46" x14ac:dyDescent="0.4">
      <c r="A55" s="134"/>
      <c r="B55" s="134"/>
      <c r="C55" s="134"/>
      <c r="D55" s="134"/>
      <c r="E55" s="134"/>
      <c r="F55" s="134"/>
      <c r="G55" s="134"/>
      <c r="H55" s="134"/>
      <c r="I55" s="134"/>
      <c r="J55" s="134"/>
      <c r="K55" s="134"/>
      <c r="L55" s="134"/>
      <c r="M55" s="134"/>
      <c r="N55" s="134"/>
      <c r="O55" s="134"/>
      <c r="P55" s="134"/>
      <c r="Q55" s="134"/>
      <c r="R55" s="134"/>
      <c r="S55" s="134"/>
      <c r="T55" s="134"/>
      <c r="U55" s="134"/>
      <c r="V55" s="134"/>
      <c r="W55" s="134"/>
      <c r="X55" s="134"/>
      <c r="Y55" s="134"/>
      <c r="Z55" s="134"/>
      <c r="AA55" s="134"/>
      <c r="AB55" s="134"/>
      <c r="AC55" s="134"/>
      <c r="AD55" s="134"/>
      <c r="AE55" s="134"/>
      <c r="AF55" s="134"/>
      <c r="AG55" s="134"/>
      <c r="AH55" s="134"/>
      <c r="AI55" s="134"/>
      <c r="AJ55" s="134"/>
      <c r="AK55" s="134"/>
      <c r="AL55" s="134"/>
      <c r="AM55" s="134"/>
      <c r="AN55" s="134"/>
      <c r="AO55" s="134"/>
      <c r="AP55" s="134"/>
      <c r="AQ55" s="134"/>
      <c r="AR55" s="134"/>
      <c r="AS55" s="134"/>
      <c r="AT55" s="134"/>
    </row>
    <row r="56" spans="1:46" x14ac:dyDescent="0.4">
      <c r="A56" s="134"/>
      <c r="B56" s="134"/>
      <c r="C56" s="134"/>
      <c r="D56" s="134"/>
      <c r="E56" s="134"/>
      <c r="F56" s="134"/>
      <c r="G56" s="134"/>
      <c r="H56" s="134"/>
      <c r="I56" s="134"/>
      <c r="J56" s="134"/>
      <c r="K56" s="134"/>
      <c r="L56" s="134"/>
      <c r="M56" s="134"/>
      <c r="N56" s="134"/>
      <c r="O56" s="134"/>
      <c r="P56" s="134"/>
      <c r="Q56" s="134"/>
      <c r="R56" s="134"/>
      <c r="S56" s="134"/>
      <c r="T56" s="134"/>
      <c r="U56" s="134"/>
      <c r="V56" s="134"/>
      <c r="W56" s="134"/>
      <c r="X56" s="134"/>
      <c r="Y56" s="134"/>
      <c r="Z56" s="134"/>
      <c r="AA56" s="134"/>
      <c r="AB56" s="134"/>
      <c r="AC56" s="134"/>
      <c r="AD56" s="134"/>
      <c r="AE56" s="134"/>
      <c r="AF56" s="134"/>
      <c r="AG56" s="134"/>
      <c r="AH56" s="134"/>
      <c r="AI56" s="134"/>
      <c r="AJ56" s="134"/>
      <c r="AK56" s="134"/>
      <c r="AL56" s="134"/>
      <c r="AM56" s="134"/>
      <c r="AN56" s="134"/>
      <c r="AO56" s="134"/>
      <c r="AP56" s="134"/>
      <c r="AQ56" s="134"/>
      <c r="AR56" s="134"/>
      <c r="AS56" s="134"/>
      <c r="AT56" s="134"/>
    </row>
    <row r="57" spans="1:46" x14ac:dyDescent="0.4">
      <c r="A57" s="134"/>
      <c r="B57" s="134"/>
      <c r="C57" s="134"/>
      <c r="D57" s="134"/>
      <c r="E57" s="134"/>
      <c r="F57" s="134"/>
      <c r="G57" s="134"/>
      <c r="H57" s="134"/>
      <c r="I57" s="134"/>
      <c r="J57" s="134"/>
      <c r="K57" s="134"/>
      <c r="L57" s="134"/>
      <c r="M57" s="134"/>
      <c r="N57" s="134"/>
      <c r="O57" s="134"/>
      <c r="P57" s="134"/>
      <c r="Q57" s="134"/>
      <c r="R57" s="134"/>
      <c r="S57" s="134"/>
      <c r="T57" s="134"/>
      <c r="U57" s="134"/>
      <c r="V57" s="134"/>
      <c r="W57" s="134"/>
      <c r="X57" s="134"/>
      <c r="Y57" s="134"/>
      <c r="Z57" s="134"/>
      <c r="AA57" s="134"/>
      <c r="AB57" s="134"/>
      <c r="AC57" s="134"/>
      <c r="AD57" s="134"/>
      <c r="AE57" s="134"/>
      <c r="AF57" s="134"/>
      <c r="AG57" s="134"/>
      <c r="AH57" s="134"/>
      <c r="AI57" s="134"/>
      <c r="AJ57" s="134"/>
      <c r="AK57" s="134"/>
      <c r="AL57" s="134"/>
      <c r="AM57" s="134"/>
      <c r="AN57" s="134"/>
      <c r="AO57" s="134"/>
      <c r="AP57" s="134"/>
      <c r="AQ57" s="134"/>
      <c r="AR57" s="134"/>
      <c r="AS57" s="134"/>
      <c r="AT57" s="134"/>
    </row>
    <row r="58" spans="1:46" x14ac:dyDescent="0.4">
      <c r="A58" s="134"/>
      <c r="B58" s="134"/>
      <c r="C58" s="134"/>
      <c r="D58" s="134"/>
      <c r="E58" s="134"/>
      <c r="F58" s="134"/>
      <c r="G58" s="134"/>
      <c r="H58" s="134"/>
      <c r="I58" s="134"/>
      <c r="J58" s="134"/>
      <c r="K58" s="134"/>
      <c r="L58" s="134"/>
      <c r="M58" s="134"/>
      <c r="N58" s="134"/>
      <c r="O58" s="134"/>
      <c r="P58" s="134"/>
      <c r="Q58" s="134"/>
      <c r="R58" s="134"/>
      <c r="S58" s="134"/>
      <c r="T58" s="134"/>
      <c r="U58" s="134"/>
      <c r="V58" s="134"/>
      <c r="W58" s="134"/>
      <c r="X58" s="134"/>
      <c r="Y58" s="134"/>
      <c r="Z58" s="134"/>
      <c r="AA58" s="134"/>
      <c r="AB58" s="134"/>
      <c r="AC58" s="134"/>
      <c r="AD58" s="134"/>
      <c r="AE58" s="134"/>
      <c r="AF58" s="134"/>
      <c r="AG58" s="134"/>
      <c r="AH58" s="134"/>
      <c r="AI58" s="134"/>
      <c r="AJ58" s="134"/>
      <c r="AK58" s="134"/>
      <c r="AL58" s="134"/>
      <c r="AM58" s="134"/>
      <c r="AN58" s="134"/>
      <c r="AO58" s="134"/>
      <c r="AP58" s="134"/>
      <c r="AQ58" s="134"/>
      <c r="AR58" s="134"/>
      <c r="AS58" s="134"/>
      <c r="AT58" s="134"/>
    </row>
    <row r="59" spans="1:46" x14ac:dyDescent="0.4">
      <c r="A59" s="134"/>
      <c r="B59" s="134"/>
      <c r="C59" s="134"/>
      <c r="D59" s="134"/>
      <c r="E59" s="134"/>
      <c r="F59" s="134"/>
      <c r="G59" s="134"/>
      <c r="H59" s="134"/>
      <c r="I59" s="134"/>
      <c r="J59" s="134"/>
      <c r="K59" s="134"/>
      <c r="L59" s="134"/>
      <c r="M59" s="134"/>
      <c r="N59" s="134"/>
      <c r="O59" s="134"/>
      <c r="P59" s="134"/>
      <c r="Q59" s="134"/>
      <c r="R59" s="134"/>
      <c r="S59" s="134"/>
      <c r="T59" s="134"/>
      <c r="U59" s="134"/>
      <c r="V59" s="134"/>
      <c r="W59" s="134"/>
      <c r="X59" s="134"/>
      <c r="Y59" s="134"/>
      <c r="Z59" s="134"/>
      <c r="AA59" s="134"/>
      <c r="AB59" s="134"/>
      <c r="AC59" s="134"/>
      <c r="AD59" s="134"/>
      <c r="AE59" s="134"/>
      <c r="AF59" s="134"/>
      <c r="AG59" s="134"/>
      <c r="AH59" s="134"/>
      <c r="AI59" s="134"/>
      <c r="AJ59" s="134"/>
      <c r="AK59" s="134"/>
      <c r="AL59" s="134"/>
      <c r="AM59" s="134"/>
      <c r="AN59" s="134"/>
      <c r="AO59" s="134"/>
      <c r="AP59" s="134"/>
      <c r="AQ59" s="134"/>
      <c r="AR59" s="134"/>
      <c r="AS59" s="134"/>
      <c r="AT59" s="134"/>
    </row>
    <row r="60" spans="1:46" x14ac:dyDescent="0.4">
      <c r="A60" s="134"/>
      <c r="B60" s="134"/>
      <c r="C60" s="134"/>
      <c r="D60" s="134"/>
      <c r="E60" s="134"/>
      <c r="F60" s="134"/>
      <c r="G60" s="134"/>
      <c r="H60" s="134"/>
      <c r="I60" s="134"/>
      <c r="J60" s="134"/>
      <c r="K60" s="134"/>
      <c r="L60" s="134"/>
      <c r="M60" s="134"/>
      <c r="N60" s="134"/>
      <c r="O60" s="134"/>
      <c r="P60" s="134"/>
      <c r="Q60" s="134"/>
      <c r="R60" s="134"/>
      <c r="S60" s="134"/>
      <c r="T60" s="134"/>
      <c r="U60" s="134"/>
      <c r="V60" s="134"/>
      <c r="W60" s="134"/>
      <c r="X60" s="134"/>
      <c r="Y60" s="134"/>
      <c r="Z60" s="134"/>
      <c r="AA60" s="134"/>
      <c r="AB60" s="134"/>
      <c r="AC60" s="134"/>
      <c r="AD60" s="134"/>
      <c r="AE60" s="134"/>
      <c r="AF60" s="134"/>
      <c r="AG60" s="134"/>
      <c r="AH60" s="134"/>
      <c r="AI60" s="134"/>
      <c r="AJ60" s="134"/>
      <c r="AK60" s="134"/>
      <c r="AL60" s="134"/>
      <c r="AM60" s="134"/>
      <c r="AN60" s="134"/>
      <c r="AO60" s="134"/>
      <c r="AP60" s="134"/>
      <c r="AQ60" s="134"/>
      <c r="AR60" s="134"/>
      <c r="AS60" s="134"/>
      <c r="AT60" s="134"/>
    </row>
    <row r="61" spans="1:46" x14ac:dyDescent="0.4">
      <c r="A61" s="134"/>
      <c r="B61" s="134"/>
      <c r="C61" s="134"/>
      <c r="D61" s="134"/>
      <c r="E61" s="134"/>
      <c r="F61" s="134"/>
      <c r="G61" s="134"/>
      <c r="H61" s="134"/>
      <c r="I61" s="134"/>
      <c r="J61" s="134"/>
      <c r="K61" s="134"/>
      <c r="L61" s="134"/>
      <c r="M61" s="134"/>
      <c r="N61" s="134"/>
      <c r="O61" s="134"/>
      <c r="P61" s="134"/>
      <c r="Q61" s="134"/>
      <c r="R61" s="134"/>
      <c r="S61" s="134"/>
      <c r="T61" s="134"/>
      <c r="U61" s="134"/>
      <c r="V61" s="134"/>
      <c r="W61" s="134"/>
      <c r="X61" s="134"/>
      <c r="Y61" s="134"/>
      <c r="Z61" s="134"/>
      <c r="AA61" s="134"/>
      <c r="AB61" s="134"/>
      <c r="AC61" s="134"/>
      <c r="AD61" s="134"/>
      <c r="AE61" s="134"/>
      <c r="AF61" s="134"/>
      <c r="AG61" s="134"/>
      <c r="AH61" s="134"/>
      <c r="AI61" s="134"/>
      <c r="AJ61" s="134"/>
      <c r="AK61" s="134"/>
      <c r="AL61" s="134"/>
      <c r="AM61" s="134"/>
      <c r="AN61" s="134"/>
      <c r="AO61" s="134"/>
      <c r="AP61" s="134"/>
      <c r="AQ61" s="134"/>
      <c r="AR61" s="134"/>
      <c r="AS61" s="134"/>
      <c r="AT61" s="134"/>
    </row>
    <row r="62" spans="1:46" x14ac:dyDescent="0.4">
      <c r="A62" s="134"/>
      <c r="B62" s="134"/>
      <c r="C62" s="134"/>
      <c r="D62" s="134"/>
      <c r="E62" s="134"/>
      <c r="F62" s="134"/>
      <c r="G62" s="134"/>
      <c r="H62" s="134"/>
      <c r="I62" s="134"/>
      <c r="J62" s="134"/>
      <c r="K62" s="134"/>
      <c r="L62" s="134"/>
      <c r="M62" s="134"/>
      <c r="N62" s="134"/>
      <c r="O62" s="134"/>
      <c r="P62" s="134"/>
      <c r="Q62" s="134"/>
      <c r="R62" s="134"/>
      <c r="S62" s="134"/>
      <c r="T62" s="134"/>
      <c r="U62" s="134"/>
      <c r="V62" s="134"/>
      <c r="W62" s="134"/>
      <c r="X62" s="134"/>
      <c r="Y62" s="134"/>
      <c r="Z62" s="134"/>
      <c r="AA62" s="134"/>
      <c r="AB62" s="134"/>
      <c r="AC62" s="134"/>
      <c r="AD62" s="134"/>
      <c r="AE62" s="134"/>
      <c r="AF62" s="134"/>
      <c r="AG62" s="134"/>
      <c r="AH62" s="134"/>
      <c r="AI62" s="134"/>
      <c r="AJ62" s="134"/>
      <c r="AK62" s="134"/>
      <c r="AL62" s="134"/>
      <c r="AM62" s="134"/>
      <c r="AN62" s="134"/>
      <c r="AO62" s="134"/>
      <c r="AP62" s="134"/>
      <c r="AQ62" s="134"/>
      <c r="AR62" s="134"/>
      <c r="AS62" s="134"/>
      <c r="AT62" s="134"/>
    </row>
    <row r="63" spans="1:46" x14ac:dyDescent="0.4">
      <c r="A63" s="134"/>
      <c r="B63" s="134"/>
      <c r="C63" s="134"/>
      <c r="D63" s="134"/>
      <c r="E63" s="134"/>
      <c r="F63" s="134"/>
      <c r="G63" s="134"/>
      <c r="H63" s="134"/>
      <c r="I63" s="134"/>
      <c r="J63" s="134"/>
      <c r="K63" s="134"/>
      <c r="L63" s="134"/>
      <c r="M63" s="134"/>
      <c r="N63" s="134"/>
      <c r="O63" s="134"/>
      <c r="P63" s="134"/>
      <c r="Q63" s="134"/>
      <c r="R63" s="134"/>
      <c r="S63" s="134"/>
      <c r="T63" s="134"/>
      <c r="U63" s="134"/>
      <c r="V63" s="134"/>
      <c r="W63" s="134"/>
      <c r="X63" s="134"/>
      <c r="Y63" s="134"/>
      <c r="Z63" s="134"/>
      <c r="AA63" s="134"/>
      <c r="AB63" s="134"/>
      <c r="AC63" s="134"/>
      <c r="AD63" s="134"/>
      <c r="AE63" s="134"/>
      <c r="AF63" s="134"/>
      <c r="AG63" s="134"/>
      <c r="AH63" s="134"/>
      <c r="AI63" s="134"/>
      <c r="AJ63" s="134"/>
      <c r="AK63" s="134"/>
      <c r="AL63" s="134"/>
      <c r="AM63" s="134"/>
      <c r="AN63" s="134"/>
      <c r="AO63" s="134"/>
      <c r="AP63" s="134"/>
      <c r="AQ63" s="134"/>
      <c r="AR63" s="134"/>
      <c r="AS63" s="134"/>
      <c r="AT63" s="134"/>
    </row>
    <row r="64" spans="1:46" x14ac:dyDescent="0.4">
      <c r="A64" s="134"/>
      <c r="B64" s="134"/>
      <c r="C64" s="134"/>
      <c r="D64" s="134"/>
      <c r="E64" s="134"/>
      <c r="F64" s="134"/>
      <c r="G64" s="134"/>
      <c r="H64" s="134"/>
      <c r="I64" s="134"/>
      <c r="J64" s="134"/>
      <c r="K64" s="134"/>
      <c r="L64" s="134"/>
      <c r="M64" s="134"/>
      <c r="N64" s="134"/>
      <c r="O64" s="134"/>
      <c r="P64" s="134"/>
      <c r="Q64" s="134"/>
      <c r="R64" s="134"/>
      <c r="S64" s="134"/>
      <c r="T64" s="134"/>
      <c r="U64" s="134"/>
      <c r="V64" s="134"/>
      <c r="W64" s="134"/>
      <c r="X64" s="134"/>
      <c r="Y64" s="134"/>
      <c r="Z64" s="134"/>
      <c r="AA64" s="134"/>
      <c r="AB64" s="134"/>
      <c r="AC64" s="134"/>
      <c r="AD64" s="134"/>
      <c r="AE64" s="134"/>
      <c r="AF64" s="134"/>
      <c r="AG64" s="134"/>
      <c r="AH64" s="134"/>
      <c r="AI64" s="134"/>
      <c r="AJ64" s="134"/>
      <c r="AK64" s="134"/>
      <c r="AL64" s="134"/>
      <c r="AM64" s="134"/>
      <c r="AN64" s="134"/>
      <c r="AO64" s="134"/>
      <c r="AP64" s="134"/>
      <c r="AQ64" s="134"/>
      <c r="AR64" s="134"/>
      <c r="AS64" s="134"/>
      <c r="AT64" s="134"/>
    </row>
    <row r="65" spans="1:46" x14ac:dyDescent="0.4">
      <c r="A65" s="134"/>
      <c r="B65" s="134"/>
      <c r="C65" s="134"/>
      <c r="D65" s="134"/>
      <c r="E65" s="134"/>
      <c r="F65" s="134"/>
      <c r="G65" s="134"/>
      <c r="H65" s="134"/>
      <c r="I65" s="134"/>
      <c r="J65" s="134"/>
      <c r="K65" s="134"/>
      <c r="L65" s="134"/>
      <c r="M65" s="134"/>
      <c r="N65" s="134"/>
      <c r="O65" s="134"/>
      <c r="P65" s="134"/>
      <c r="Q65" s="134"/>
      <c r="R65" s="134"/>
      <c r="S65" s="134"/>
      <c r="T65" s="134"/>
      <c r="U65" s="134"/>
      <c r="V65" s="134"/>
      <c r="W65" s="134"/>
      <c r="X65" s="134"/>
      <c r="Y65" s="134"/>
      <c r="Z65" s="134"/>
      <c r="AA65" s="134"/>
      <c r="AB65" s="134"/>
      <c r="AC65" s="134"/>
      <c r="AD65" s="134"/>
      <c r="AE65" s="134"/>
      <c r="AF65" s="134"/>
      <c r="AG65" s="134"/>
      <c r="AH65" s="134"/>
      <c r="AI65" s="134"/>
      <c r="AJ65" s="134"/>
      <c r="AK65" s="134"/>
      <c r="AL65" s="134"/>
      <c r="AM65" s="134"/>
      <c r="AN65" s="134"/>
      <c r="AO65" s="134"/>
      <c r="AP65" s="134"/>
      <c r="AQ65" s="134"/>
      <c r="AR65" s="134"/>
      <c r="AS65" s="134"/>
      <c r="AT65" s="134"/>
    </row>
    <row r="66" spans="1:46" x14ac:dyDescent="0.4">
      <c r="A66" s="134"/>
      <c r="B66" s="134"/>
      <c r="C66" s="134"/>
      <c r="D66" s="134"/>
      <c r="E66" s="134"/>
      <c r="F66" s="134"/>
      <c r="G66" s="134"/>
      <c r="H66" s="134"/>
      <c r="I66" s="134"/>
      <c r="J66" s="134"/>
      <c r="K66" s="134"/>
      <c r="L66" s="134"/>
      <c r="M66" s="134"/>
      <c r="N66" s="134"/>
      <c r="O66" s="134"/>
      <c r="P66" s="134"/>
      <c r="Q66" s="134"/>
      <c r="R66" s="134"/>
      <c r="S66" s="134"/>
      <c r="T66" s="134"/>
      <c r="U66" s="134"/>
      <c r="V66" s="134"/>
      <c r="W66" s="134"/>
      <c r="X66" s="134"/>
      <c r="Y66" s="134"/>
      <c r="Z66" s="134"/>
      <c r="AA66" s="134"/>
      <c r="AB66" s="134"/>
      <c r="AC66" s="134"/>
      <c r="AD66" s="134"/>
      <c r="AE66" s="134"/>
      <c r="AF66" s="134"/>
      <c r="AG66" s="134"/>
      <c r="AH66" s="134"/>
      <c r="AI66" s="134"/>
      <c r="AJ66" s="134"/>
      <c r="AK66" s="134"/>
      <c r="AL66" s="134"/>
      <c r="AM66" s="134"/>
      <c r="AN66" s="134"/>
      <c r="AO66" s="134"/>
      <c r="AP66" s="134"/>
      <c r="AQ66" s="134"/>
      <c r="AR66" s="134"/>
      <c r="AS66" s="134"/>
      <c r="AT66" s="134"/>
    </row>
    <row r="67" spans="1:46" x14ac:dyDescent="0.4">
      <c r="A67" s="134"/>
      <c r="B67" s="134"/>
      <c r="C67" s="134"/>
      <c r="D67" s="134"/>
      <c r="E67" s="134"/>
      <c r="F67" s="134"/>
      <c r="G67" s="134"/>
      <c r="H67" s="134"/>
      <c r="I67" s="134"/>
      <c r="J67" s="134"/>
      <c r="K67" s="134"/>
      <c r="L67" s="134"/>
      <c r="M67" s="134"/>
      <c r="N67" s="134"/>
      <c r="O67" s="134"/>
      <c r="P67" s="134"/>
      <c r="Q67" s="134"/>
      <c r="R67" s="134"/>
      <c r="S67" s="134"/>
      <c r="T67" s="134"/>
      <c r="U67" s="134"/>
      <c r="V67" s="134"/>
      <c r="W67" s="134"/>
      <c r="X67" s="134"/>
      <c r="Y67" s="134"/>
      <c r="Z67" s="134"/>
      <c r="AA67" s="134"/>
      <c r="AB67" s="134"/>
      <c r="AC67" s="134"/>
      <c r="AD67" s="134"/>
      <c r="AE67" s="134"/>
      <c r="AF67" s="134"/>
      <c r="AG67" s="134"/>
      <c r="AH67" s="134"/>
      <c r="AI67" s="134"/>
      <c r="AJ67" s="134"/>
      <c r="AK67" s="134"/>
      <c r="AL67" s="134"/>
      <c r="AM67" s="134"/>
      <c r="AN67" s="134"/>
      <c r="AO67" s="134"/>
      <c r="AP67" s="134"/>
      <c r="AQ67" s="134"/>
      <c r="AR67" s="134"/>
      <c r="AS67" s="134"/>
      <c r="AT67" s="134"/>
    </row>
    <row r="68" spans="1:46" x14ac:dyDescent="0.4">
      <c r="A68" s="134"/>
      <c r="B68" s="134"/>
      <c r="C68" s="134"/>
      <c r="D68" s="134"/>
      <c r="E68" s="134"/>
      <c r="F68" s="134"/>
      <c r="G68" s="134"/>
      <c r="H68" s="134"/>
      <c r="I68" s="134"/>
      <c r="J68" s="134"/>
      <c r="K68" s="134"/>
      <c r="L68" s="134"/>
      <c r="M68" s="134"/>
      <c r="N68" s="134"/>
      <c r="O68" s="134"/>
      <c r="P68" s="134"/>
      <c r="Q68" s="134"/>
      <c r="R68" s="134"/>
      <c r="S68" s="134"/>
      <c r="T68" s="134"/>
      <c r="U68" s="134"/>
      <c r="V68" s="134"/>
      <c r="W68" s="134"/>
      <c r="X68" s="134"/>
      <c r="Y68" s="134"/>
      <c r="Z68" s="134"/>
      <c r="AA68" s="134"/>
      <c r="AB68" s="134"/>
      <c r="AC68" s="134"/>
      <c r="AD68" s="134"/>
      <c r="AE68" s="134"/>
      <c r="AF68" s="134"/>
      <c r="AG68" s="134"/>
      <c r="AH68" s="134"/>
      <c r="AI68" s="134"/>
      <c r="AJ68" s="134"/>
      <c r="AK68" s="134"/>
      <c r="AL68" s="134"/>
      <c r="AM68" s="134"/>
      <c r="AN68" s="134"/>
      <c r="AO68" s="134"/>
      <c r="AP68" s="134"/>
      <c r="AQ68" s="134"/>
      <c r="AR68" s="134"/>
      <c r="AS68" s="134"/>
      <c r="AT68" s="134"/>
    </row>
    <row r="69" spans="1:46" x14ac:dyDescent="0.4">
      <c r="A69" s="134"/>
      <c r="B69" s="134"/>
      <c r="C69" s="134"/>
      <c r="D69" s="134"/>
      <c r="E69" s="134"/>
      <c r="F69" s="134"/>
      <c r="G69" s="134"/>
      <c r="H69" s="134"/>
      <c r="I69" s="134"/>
      <c r="J69" s="134"/>
      <c r="K69" s="134"/>
      <c r="L69" s="134"/>
      <c r="M69" s="134"/>
      <c r="N69" s="134"/>
      <c r="O69" s="134"/>
      <c r="P69" s="134"/>
      <c r="Q69" s="134"/>
      <c r="R69" s="134"/>
      <c r="S69" s="134"/>
      <c r="T69" s="134"/>
      <c r="U69" s="134"/>
      <c r="V69" s="134"/>
      <c r="W69" s="134"/>
      <c r="X69" s="134"/>
      <c r="Y69" s="134"/>
      <c r="Z69" s="134"/>
      <c r="AA69" s="134"/>
      <c r="AB69" s="134"/>
      <c r="AC69" s="134"/>
      <c r="AD69" s="134"/>
      <c r="AE69" s="134"/>
      <c r="AF69" s="134"/>
      <c r="AG69" s="134"/>
      <c r="AH69" s="134"/>
      <c r="AI69" s="134"/>
      <c r="AJ69" s="134"/>
      <c r="AK69" s="134"/>
      <c r="AL69" s="134"/>
      <c r="AM69" s="134"/>
      <c r="AN69" s="134"/>
      <c r="AO69" s="134"/>
      <c r="AP69" s="134"/>
      <c r="AQ69" s="134"/>
      <c r="AR69" s="134"/>
      <c r="AS69" s="134"/>
      <c r="AT69" s="134"/>
    </row>
    <row r="70" spans="1:46" x14ac:dyDescent="0.4">
      <c r="A70" s="134"/>
      <c r="B70" s="134"/>
      <c r="C70" s="134"/>
      <c r="D70" s="134"/>
      <c r="E70" s="134"/>
      <c r="F70" s="134"/>
      <c r="G70" s="134"/>
      <c r="H70" s="134"/>
      <c r="I70" s="134"/>
      <c r="J70" s="134"/>
      <c r="K70" s="134"/>
      <c r="L70" s="134"/>
      <c r="M70" s="134"/>
      <c r="N70" s="134"/>
      <c r="O70" s="134"/>
      <c r="P70" s="134"/>
      <c r="Q70" s="134"/>
      <c r="R70" s="134"/>
      <c r="S70" s="134"/>
      <c r="T70" s="134"/>
      <c r="U70" s="134"/>
      <c r="V70" s="134"/>
      <c r="W70" s="134"/>
      <c r="X70" s="134"/>
      <c r="Y70" s="134"/>
      <c r="Z70" s="134"/>
      <c r="AA70" s="134"/>
      <c r="AB70" s="134"/>
      <c r="AC70" s="134"/>
      <c r="AD70" s="134"/>
      <c r="AE70" s="134"/>
      <c r="AF70" s="134"/>
      <c r="AG70" s="134"/>
      <c r="AH70" s="134"/>
      <c r="AI70" s="134"/>
      <c r="AJ70" s="134"/>
      <c r="AK70" s="134"/>
      <c r="AL70" s="134"/>
      <c r="AM70" s="134"/>
      <c r="AN70" s="134"/>
      <c r="AO70" s="134"/>
      <c r="AP70" s="134"/>
      <c r="AQ70" s="134"/>
      <c r="AR70" s="134"/>
      <c r="AS70" s="134"/>
      <c r="AT70" s="134"/>
    </row>
    <row r="71" spans="1:46" x14ac:dyDescent="0.4">
      <c r="A71" s="134"/>
      <c r="B71" s="134"/>
      <c r="C71" s="134"/>
      <c r="D71" s="134"/>
      <c r="E71" s="134"/>
      <c r="F71" s="134"/>
      <c r="G71" s="134"/>
      <c r="H71" s="134"/>
      <c r="I71" s="134"/>
      <c r="J71" s="134"/>
      <c r="K71" s="134"/>
      <c r="L71" s="134"/>
      <c r="M71" s="134"/>
      <c r="N71" s="134"/>
      <c r="O71" s="134"/>
      <c r="P71" s="134"/>
      <c r="Q71" s="134"/>
      <c r="R71" s="134"/>
      <c r="S71" s="134"/>
      <c r="T71" s="134"/>
      <c r="U71" s="134"/>
      <c r="V71" s="134"/>
      <c r="W71" s="134"/>
      <c r="X71" s="134"/>
      <c r="Y71" s="134"/>
      <c r="Z71" s="134"/>
      <c r="AA71" s="134"/>
      <c r="AB71" s="134"/>
      <c r="AC71" s="134"/>
      <c r="AD71" s="134"/>
      <c r="AE71" s="134"/>
      <c r="AF71" s="134"/>
      <c r="AG71" s="134"/>
      <c r="AH71" s="134"/>
      <c r="AI71" s="134"/>
      <c r="AJ71" s="134"/>
      <c r="AK71" s="134"/>
      <c r="AL71" s="134"/>
      <c r="AM71" s="134"/>
      <c r="AN71" s="134"/>
      <c r="AO71" s="134"/>
      <c r="AP71" s="134"/>
      <c r="AQ71" s="134"/>
      <c r="AR71" s="134"/>
      <c r="AS71" s="134"/>
      <c r="AT71" s="134"/>
    </row>
    <row r="72" spans="1:46" x14ac:dyDescent="0.4">
      <c r="A72" s="134"/>
      <c r="B72" s="134"/>
      <c r="C72" s="134"/>
      <c r="D72" s="134"/>
      <c r="E72" s="134"/>
      <c r="F72" s="134"/>
      <c r="G72" s="134"/>
      <c r="H72" s="134"/>
      <c r="I72" s="134"/>
      <c r="J72" s="134"/>
      <c r="K72" s="134"/>
      <c r="L72" s="134"/>
      <c r="M72" s="134"/>
      <c r="N72" s="134"/>
      <c r="O72" s="134"/>
      <c r="P72" s="134"/>
      <c r="Q72" s="134"/>
      <c r="R72" s="134"/>
      <c r="S72" s="134"/>
      <c r="T72" s="134"/>
      <c r="U72" s="134"/>
      <c r="V72" s="134"/>
      <c r="W72" s="134"/>
      <c r="X72" s="134"/>
      <c r="Y72" s="134"/>
      <c r="Z72" s="134"/>
      <c r="AA72" s="134"/>
      <c r="AB72" s="134"/>
      <c r="AC72" s="134"/>
      <c r="AD72" s="134"/>
      <c r="AE72" s="134"/>
      <c r="AF72" s="134"/>
      <c r="AG72" s="134"/>
      <c r="AH72" s="134"/>
      <c r="AI72" s="134"/>
      <c r="AJ72" s="134"/>
      <c r="AK72" s="134"/>
      <c r="AL72" s="134"/>
      <c r="AM72" s="134"/>
      <c r="AN72" s="134"/>
      <c r="AO72" s="134"/>
      <c r="AP72" s="134"/>
      <c r="AQ72" s="134"/>
      <c r="AR72" s="134"/>
      <c r="AS72" s="134"/>
      <c r="AT72" s="134"/>
    </row>
    <row r="73" spans="1:46" x14ac:dyDescent="0.4">
      <c r="A73" s="134"/>
      <c r="B73" s="134"/>
      <c r="C73" s="134"/>
      <c r="D73" s="134"/>
      <c r="E73" s="134"/>
      <c r="F73" s="134"/>
      <c r="G73" s="134"/>
      <c r="H73" s="134"/>
      <c r="I73" s="134"/>
      <c r="J73" s="134"/>
      <c r="K73" s="134"/>
      <c r="L73" s="134"/>
      <c r="M73" s="134"/>
      <c r="N73" s="134"/>
      <c r="O73" s="134"/>
      <c r="P73" s="134"/>
      <c r="Q73" s="134"/>
      <c r="R73" s="134"/>
      <c r="S73" s="134"/>
      <c r="T73" s="134"/>
      <c r="U73" s="134"/>
      <c r="V73" s="134"/>
      <c r="W73" s="134"/>
      <c r="X73" s="134"/>
      <c r="Y73" s="134"/>
      <c r="Z73" s="134"/>
      <c r="AA73" s="134"/>
      <c r="AB73" s="134"/>
      <c r="AC73" s="134"/>
      <c r="AD73" s="134"/>
      <c r="AE73" s="134"/>
      <c r="AF73" s="134"/>
      <c r="AG73" s="134"/>
      <c r="AH73" s="134"/>
      <c r="AI73" s="134"/>
      <c r="AJ73" s="134"/>
      <c r="AK73" s="134"/>
      <c r="AL73" s="134"/>
      <c r="AM73" s="134"/>
      <c r="AN73" s="134"/>
      <c r="AO73" s="134"/>
      <c r="AP73" s="134"/>
      <c r="AQ73" s="134"/>
      <c r="AR73" s="134"/>
      <c r="AS73" s="134"/>
      <c r="AT73" s="134"/>
    </row>
    <row r="74" spans="1:46" x14ac:dyDescent="0.4">
      <c r="A74" s="134"/>
      <c r="B74" s="134"/>
      <c r="C74" s="134"/>
      <c r="D74" s="134"/>
      <c r="E74" s="134"/>
      <c r="F74" s="134"/>
      <c r="G74" s="134"/>
      <c r="H74" s="134"/>
      <c r="I74" s="134"/>
      <c r="J74" s="134"/>
      <c r="K74" s="134"/>
      <c r="L74" s="134"/>
      <c r="M74" s="134"/>
      <c r="N74" s="134"/>
      <c r="O74" s="134"/>
      <c r="P74" s="134"/>
      <c r="Q74" s="134"/>
      <c r="R74" s="134"/>
      <c r="S74" s="134"/>
      <c r="T74" s="134"/>
      <c r="U74" s="134"/>
      <c r="V74" s="134"/>
      <c r="W74" s="134"/>
      <c r="X74" s="134"/>
      <c r="Y74" s="134"/>
      <c r="Z74" s="134"/>
      <c r="AA74" s="134"/>
      <c r="AB74" s="134"/>
      <c r="AC74" s="134"/>
      <c r="AD74" s="134"/>
      <c r="AE74" s="134"/>
      <c r="AF74" s="134"/>
      <c r="AG74" s="134"/>
      <c r="AH74" s="134"/>
      <c r="AI74" s="134"/>
      <c r="AJ74" s="134"/>
      <c r="AK74" s="134"/>
      <c r="AL74" s="134"/>
      <c r="AM74" s="134"/>
      <c r="AN74" s="134"/>
      <c r="AO74" s="134"/>
      <c r="AP74" s="134"/>
      <c r="AQ74" s="134"/>
      <c r="AR74" s="134"/>
      <c r="AS74" s="134"/>
      <c r="AT74" s="134"/>
    </row>
    <row r="75" spans="1:46" x14ac:dyDescent="0.4">
      <c r="A75" s="134"/>
      <c r="B75" s="134"/>
      <c r="C75" s="134"/>
      <c r="D75" s="134"/>
      <c r="E75" s="134"/>
      <c r="F75" s="134"/>
      <c r="G75" s="134"/>
      <c r="H75" s="134"/>
      <c r="I75" s="134"/>
      <c r="J75" s="134"/>
      <c r="K75" s="134"/>
      <c r="L75" s="134"/>
      <c r="M75" s="134"/>
      <c r="N75" s="134"/>
      <c r="O75" s="134"/>
      <c r="P75" s="134"/>
      <c r="Q75" s="134"/>
      <c r="R75" s="134"/>
      <c r="S75" s="134"/>
      <c r="T75" s="134"/>
      <c r="U75" s="134"/>
      <c r="V75" s="134"/>
      <c r="W75" s="134"/>
      <c r="X75" s="134"/>
      <c r="Y75" s="134"/>
      <c r="Z75" s="134"/>
      <c r="AA75" s="134"/>
      <c r="AB75" s="134"/>
      <c r="AC75" s="134"/>
      <c r="AD75" s="134"/>
      <c r="AE75" s="134"/>
      <c r="AF75" s="134"/>
      <c r="AG75" s="134"/>
      <c r="AH75" s="134"/>
      <c r="AI75" s="134"/>
      <c r="AJ75" s="134"/>
      <c r="AK75" s="134"/>
      <c r="AL75" s="134"/>
      <c r="AM75" s="134"/>
      <c r="AN75" s="134"/>
      <c r="AO75" s="134"/>
      <c r="AP75" s="134"/>
      <c r="AQ75" s="134"/>
      <c r="AR75" s="134"/>
      <c r="AS75" s="134"/>
      <c r="AT75" s="134"/>
    </row>
    <row r="76" spans="1:46" x14ac:dyDescent="0.4">
      <c r="A76" s="134"/>
      <c r="B76" s="134"/>
      <c r="C76" s="134"/>
      <c r="D76" s="134"/>
      <c r="E76" s="134"/>
      <c r="F76" s="134"/>
      <c r="G76" s="134"/>
      <c r="H76" s="134"/>
      <c r="I76" s="134"/>
      <c r="J76" s="134"/>
      <c r="K76" s="134"/>
      <c r="L76" s="134"/>
      <c r="M76" s="134"/>
      <c r="N76" s="134"/>
      <c r="O76" s="134"/>
      <c r="P76" s="134"/>
      <c r="Q76" s="134"/>
      <c r="R76" s="134"/>
      <c r="S76" s="134"/>
      <c r="T76" s="134"/>
      <c r="U76" s="134"/>
      <c r="V76" s="134"/>
      <c r="W76" s="134"/>
      <c r="X76" s="134"/>
      <c r="Y76" s="134"/>
      <c r="Z76" s="134"/>
      <c r="AA76" s="134"/>
      <c r="AB76" s="134"/>
      <c r="AC76" s="134"/>
      <c r="AD76" s="134"/>
      <c r="AE76" s="134"/>
      <c r="AF76" s="134"/>
      <c r="AG76" s="134"/>
      <c r="AH76" s="134"/>
      <c r="AI76" s="134"/>
      <c r="AJ76" s="134"/>
      <c r="AK76" s="134"/>
      <c r="AL76" s="134"/>
      <c r="AM76" s="134"/>
      <c r="AN76" s="134"/>
      <c r="AO76" s="134"/>
      <c r="AP76" s="134"/>
      <c r="AQ76" s="134"/>
      <c r="AR76" s="134"/>
      <c r="AS76" s="134"/>
      <c r="AT76" s="134"/>
    </row>
    <row r="77" spans="1:46" x14ac:dyDescent="0.4">
      <c r="A77" s="134"/>
      <c r="B77" s="134"/>
      <c r="C77" s="134"/>
      <c r="D77" s="134"/>
      <c r="E77" s="134"/>
      <c r="F77" s="134"/>
      <c r="G77" s="134"/>
      <c r="H77" s="134"/>
      <c r="I77" s="134"/>
      <c r="J77" s="134"/>
      <c r="K77" s="134"/>
      <c r="L77" s="134"/>
      <c r="M77" s="134"/>
      <c r="N77" s="134"/>
      <c r="O77" s="134"/>
      <c r="P77" s="134"/>
      <c r="Q77" s="134"/>
      <c r="R77" s="134"/>
      <c r="S77" s="134"/>
      <c r="T77" s="134"/>
      <c r="U77" s="134"/>
      <c r="V77" s="134"/>
      <c r="W77" s="134"/>
      <c r="X77" s="134"/>
      <c r="Y77" s="134"/>
      <c r="Z77" s="134"/>
      <c r="AA77" s="134"/>
      <c r="AB77" s="134"/>
      <c r="AC77" s="134"/>
      <c r="AD77" s="134"/>
      <c r="AE77" s="134"/>
      <c r="AF77" s="134"/>
      <c r="AG77" s="134"/>
      <c r="AH77" s="134"/>
      <c r="AI77" s="134"/>
      <c r="AJ77" s="134"/>
      <c r="AK77" s="134"/>
      <c r="AL77" s="134"/>
      <c r="AM77" s="134"/>
      <c r="AN77" s="134"/>
      <c r="AO77" s="134"/>
      <c r="AP77" s="134"/>
      <c r="AQ77" s="134"/>
      <c r="AR77" s="134"/>
      <c r="AS77" s="134"/>
      <c r="AT77" s="134"/>
    </row>
    <row r="78" spans="1:46" x14ac:dyDescent="0.4">
      <c r="A78" s="134"/>
      <c r="B78" s="134"/>
      <c r="C78" s="134"/>
      <c r="D78" s="134"/>
      <c r="E78" s="134"/>
      <c r="F78" s="134"/>
      <c r="G78" s="134"/>
      <c r="H78" s="134"/>
      <c r="I78" s="134"/>
      <c r="J78" s="134"/>
      <c r="K78" s="134"/>
      <c r="L78" s="134"/>
      <c r="M78" s="134"/>
      <c r="N78" s="134"/>
      <c r="O78" s="134"/>
      <c r="P78" s="134"/>
      <c r="Q78" s="134"/>
      <c r="R78" s="134"/>
      <c r="S78" s="134"/>
      <c r="T78" s="134"/>
      <c r="U78" s="134"/>
      <c r="V78" s="134"/>
      <c r="W78" s="134"/>
      <c r="X78" s="134"/>
      <c r="Y78" s="134"/>
      <c r="Z78" s="134"/>
      <c r="AA78" s="134"/>
      <c r="AB78" s="134"/>
      <c r="AC78" s="134"/>
      <c r="AD78" s="134"/>
      <c r="AE78" s="134"/>
      <c r="AF78" s="134"/>
      <c r="AG78" s="134"/>
      <c r="AH78" s="134"/>
      <c r="AI78" s="134"/>
      <c r="AJ78" s="134"/>
      <c r="AK78" s="134"/>
      <c r="AL78" s="134"/>
      <c r="AM78" s="134"/>
      <c r="AN78" s="134"/>
      <c r="AO78" s="134"/>
      <c r="AP78" s="134"/>
      <c r="AQ78" s="134"/>
      <c r="AR78" s="134"/>
      <c r="AS78" s="134"/>
      <c r="AT78" s="134"/>
    </row>
    <row r="79" spans="1:46" x14ac:dyDescent="0.4">
      <c r="A79" s="134"/>
      <c r="B79" s="134"/>
      <c r="C79" s="134"/>
      <c r="D79" s="134"/>
      <c r="E79" s="134"/>
      <c r="F79" s="134"/>
      <c r="G79" s="134"/>
      <c r="H79" s="134"/>
      <c r="I79" s="134"/>
      <c r="J79" s="134"/>
      <c r="K79" s="134"/>
      <c r="L79" s="134"/>
      <c r="M79" s="134"/>
      <c r="N79" s="134"/>
      <c r="O79" s="134"/>
      <c r="P79" s="134"/>
      <c r="Q79" s="134"/>
      <c r="R79" s="134"/>
      <c r="S79" s="134"/>
      <c r="T79" s="134"/>
      <c r="U79" s="134"/>
      <c r="V79" s="134"/>
      <c r="W79" s="134"/>
      <c r="X79" s="134"/>
      <c r="Y79" s="134"/>
      <c r="Z79" s="134"/>
      <c r="AA79" s="134"/>
      <c r="AB79" s="134"/>
      <c r="AC79" s="134"/>
      <c r="AD79" s="134"/>
      <c r="AE79" s="134"/>
      <c r="AF79" s="134"/>
      <c r="AG79" s="134"/>
      <c r="AH79" s="134"/>
      <c r="AI79" s="134"/>
      <c r="AJ79" s="134"/>
      <c r="AK79" s="134"/>
      <c r="AL79" s="134"/>
      <c r="AM79" s="134"/>
      <c r="AN79" s="134"/>
      <c r="AO79" s="134"/>
      <c r="AP79" s="134"/>
      <c r="AQ79" s="134"/>
      <c r="AR79" s="134"/>
      <c r="AS79" s="134"/>
      <c r="AT79" s="134"/>
    </row>
    <row r="80" spans="1:46" x14ac:dyDescent="0.4">
      <c r="A80" s="134"/>
      <c r="B80" s="134"/>
      <c r="C80" s="134"/>
      <c r="D80" s="134"/>
      <c r="E80" s="134"/>
      <c r="F80" s="134"/>
      <c r="G80" s="134"/>
      <c r="H80" s="134"/>
      <c r="I80" s="134"/>
      <c r="J80" s="134"/>
      <c r="K80" s="134"/>
      <c r="L80" s="134"/>
      <c r="M80" s="134"/>
      <c r="N80" s="134"/>
      <c r="O80" s="134"/>
      <c r="P80" s="134"/>
      <c r="Q80" s="134"/>
      <c r="R80" s="134"/>
      <c r="S80" s="134"/>
      <c r="T80" s="134"/>
      <c r="U80" s="134"/>
      <c r="V80" s="134"/>
      <c r="W80" s="134"/>
      <c r="X80" s="134"/>
      <c r="Y80" s="134"/>
      <c r="Z80" s="134"/>
      <c r="AA80" s="134"/>
      <c r="AB80" s="134"/>
      <c r="AC80" s="134"/>
      <c r="AD80" s="134"/>
      <c r="AE80" s="134"/>
      <c r="AF80" s="134"/>
      <c r="AG80" s="134"/>
      <c r="AH80" s="134"/>
      <c r="AI80" s="134"/>
      <c r="AJ80" s="134"/>
      <c r="AK80" s="134"/>
      <c r="AL80" s="134"/>
      <c r="AM80" s="134"/>
      <c r="AN80" s="134"/>
      <c r="AO80" s="134"/>
      <c r="AP80" s="134"/>
      <c r="AQ80" s="134"/>
      <c r="AR80" s="134"/>
      <c r="AS80" s="134"/>
      <c r="AT80" s="134"/>
    </row>
    <row r="81" spans="1:46" x14ac:dyDescent="0.4">
      <c r="A81" s="134"/>
      <c r="B81" s="134"/>
      <c r="C81" s="134"/>
      <c r="D81" s="134"/>
      <c r="E81" s="134"/>
      <c r="F81" s="134"/>
      <c r="G81" s="134"/>
      <c r="H81" s="134"/>
      <c r="I81" s="134"/>
      <c r="J81" s="134"/>
      <c r="K81" s="134"/>
      <c r="L81" s="134"/>
      <c r="M81" s="134"/>
      <c r="N81" s="134"/>
      <c r="O81" s="134"/>
      <c r="P81" s="134"/>
      <c r="Q81" s="134"/>
      <c r="R81" s="134"/>
      <c r="S81" s="134"/>
      <c r="T81" s="134"/>
      <c r="U81" s="134"/>
      <c r="V81" s="134"/>
      <c r="W81" s="134"/>
      <c r="X81" s="134"/>
      <c r="Y81" s="134"/>
      <c r="Z81" s="134"/>
      <c r="AA81" s="134"/>
      <c r="AB81" s="134"/>
      <c r="AC81" s="134"/>
      <c r="AD81" s="134"/>
      <c r="AE81" s="134"/>
      <c r="AF81" s="134"/>
      <c r="AG81" s="134"/>
      <c r="AH81" s="134"/>
      <c r="AI81" s="134"/>
      <c r="AJ81" s="134"/>
      <c r="AK81" s="134"/>
      <c r="AL81" s="134"/>
      <c r="AM81" s="134"/>
      <c r="AN81" s="134"/>
      <c r="AO81" s="134"/>
      <c r="AP81" s="134"/>
      <c r="AQ81" s="134"/>
      <c r="AR81" s="134"/>
      <c r="AS81" s="134"/>
      <c r="AT81" s="134"/>
    </row>
    <row r="82" spans="1:46" x14ac:dyDescent="0.4">
      <c r="A82" s="134"/>
      <c r="B82" s="134"/>
      <c r="C82" s="134"/>
      <c r="D82" s="134"/>
      <c r="E82" s="134"/>
      <c r="F82" s="134"/>
      <c r="G82" s="134"/>
      <c r="H82" s="134"/>
      <c r="I82" s="134"/>
      <c r="J82" s="134"/>
      <c r="K82" s="134"/>
      <c r="L82" s="134"/>
      <c r="M82" s="134"/>
      <c r="N82" s="134"/>
      <c r="O82" s="134"/>
      <c r="P82" s="134"/>
      <c r="Q82" s="134"/>
      <c r="R82" s="134"/>
      <c r="S82" s="134"/>
      <c r="T82" s="134"/>
      <c r="U82" s="134"/>
      <c r="V82" s="134"/>
      <c r="W82" s="134"/>
      <c r="X82" s="134"/>
      <c r="Y82" s="134"/>
      <c r="Z82" s="134"/>
      <c r="AA82" s="134"/>
      <c r="AB82" s="134"/>
      <c r="AC82" s="134"/>
      <c r="AD82" s="134"/>
      <c r="AE82" s="134"/>
      <c r="AF82" s="134"/>
      <c r="AG82" s="134"/>
      <c r="AH82" s="134"/>
      <c r="AI82" s="134"/>
      <c r="AJ82" s="134"/>
      <c r="AK82" s="134"/>
      <c r="AL82" s="134"/>
      <c r="AM82" s="134"/>
      <c r="AN82" s="134"/>
      <c r="AO82" s="134"/>
      <c r="AP82" s="134"/>
      <c r="AQ82" s="134"/>
      <c r="AR82" s="134"/>
      <c r="AS82" s="134"/>
      <c r="AT82" s="134"/>
    </row>
    <row r="83" spans="1:46" x14ac:dyDescent="0.4">
      <c r="A83" s="134"/>
      <c r="B83" s="134"/>
      <c r="C83" s="134"/>
      <c r="D83" s="134"/>
      <c r="E83" s="134"/>
      <c r="F83" s="134"/>
      <c r="G83" s="134"/>
      <c r="H83" s="134"/>
      <c r="I83" s="134"/>
      <c r="J83" s="134"/>
      <c r="K83" s="134"/>
      <c r="L83" s="134"/>
      <c r="M83" s="134"/>
      <c r="N83" s="134"/>
      <c r="O83" s="134"/>
      <c r="P83" s="134"/>
      <c r="Q83" s="134"/>
      <c r="R83" s="134"/>
      <c r="S83" s="134"/>
      <c r="T83" s="134"/>
      <c r="U83" s="134"/>
      <c r="V83" s="134"/>
      <c r="W83" s="134"/>
      <c r="X83" s="134"/>
      <c r="Y83" s="134"/>
      <c r="Z83" s="134"/>
      <c r="AA83" s="134"/>
      <c r="AB83" s="134"/>
      <c r="AC83" s="134"/>
      <c r="AD83" s="134"/>
      <c r="AE83" s="134"/>
      <c r="AF83" s="134"/>
      <c r="AG83" s="134"/>
      <c r="AH83" s="134"/>
      <c r="AI83" s="134"/>
      <c r="AJ83" s="134"/>
      <c r="AK83" s="134"/>
      <c r="AL83" s="134"/>
      <c r="AM83" s="134"/>
      <c r="AN83" s="134"/>
      <c r="AO83" s="134"/>
      <c r="AP83" s="134"/>
      <c r="AQ83" s="134"/>
      <c r="AR83" s="134"/>
      <c r="AS83" s="134"/>
      <c r="AT83" s="134"/>
    </row>
    <row r="84" spans="1:46" x14ac:dyDescent="0.4">
      <c r="A84" s="134"/>
      <c r="B84" s="134"/>
      <c r="C84" s="134"/>
      <c r="D84" s="134"/>
      <c r="E84" s="134"/>
      <c r="F84" s="134"/>
      <c r="G84" s="134"/>
      <c r="H84" s="134"/>
      <c r="I84" s="134"/>
      <c r="J84" s="134"/>
      <c r="K84" s="134"/>
      <c r="L84" s="134"/>
      <c r="M84" s="134"/>
      <c r="N84" s="134"/>
      <c r="O84" s="134"/>
      <c r="P84" s="134"/>
      <c r="Q84" s="134"/>
      <c r="R84" s="134"/>
      <c r="S84" s="134"/>
      <c r="T84" s="134"/>
      <c r="U84" s="134"/>
      <c r="V84" s="134"/>
      <c r="W84" s="134"/>
      <c r="X84" s="134"/>
      <c r="Y84" s="134"/>
      <c r="Z84" s="134"/>
      <c r="AA84" s="134"/>
      <c r="AB84" s="134"/>
      <c r="AC84" s="134"/>
      <c r="AD84" s="134"/>
      <c r="AE84" s="134"/>
      <c r="AF84" s="134"/>
      <c r="AG84" s="134"/>
      <c r="AH84" s="134"/>
      <c r="AI84" s="134"/>
      <c r="AJ84" s="134"/>
      <c r="AK84" s="134"/>
      <c r="AL84" s="134"/>
      <c r="AM84" s="134"/>
      <c r="AN84" s="134"/>
      <c r="AO84" s="134"/>
      <c r="AP84" s="134"/>
      <c r="AQ84" s="134"/>
      <c r="AR84" s="134"/>
      <c r="AS84" s="134"/>
      <c r="AT84" s="134"/>
    </row>
    <row r="85" spans="1:46" x14ac:dyDescent="0.4">
      <c r="A85" s="134"/>
      <c r="B85" s="134"/>
      <c r="C85" s="134"/>
      <c r="D85" s="134"/>
      <c r="E85" s="134"/>
      <c r="F85" s="134"/>
      <c r="G85" s="134"/>
      <c r="H85" s="134"/>
      <c r="I85" s="134"/>
      <c r="J85" s="134"/>
      <c r="K85" s="134"/>
      <c r="L85" s="134"/>
      <c r="M85" s="134"/>
      <c r="N85" s="134"/>
      <c r="O85" s="134"/>
      <c r="P85" s="134"/>
      <c r="Q85" s="134"/>
      <c r="R85" s="134"/>
      <c r="S85" s="134"/>
      <c r="T85" s="134"/>
      <c r="U85" s="134"/>
      <c r="V85" s="134"/>
      <c r="W85" s="134"/>
      <c r="X85" s="134"/>
      <c r="Y85" s="134"/>
      <c r="Z85" s="134"/>
      <c r="AA85" s="134"/>
      <c r="AB85" s="134"/>
      <c r="AC85" s="134"/>
      <c r="AD85" s="134"/>
      <c r="AE85" s="134"/>
      <c r="AF85" s="134"/>
      <c r="AG85" s="134"/>
      <c r="AH85" s="134"/>
      <c r="AI85" s="134"/>
      <c r="AJ85" s="134"/>
      <c r="AK85" s="134"/>
      <c r="AL85" s="134"/>
      <c r="AM85" s="134"/>
      <c r="AN85" s="134"/>
      <c r="AO85" s="134"/>
      <c r="AP85" s="134"/>
      <c r="AQ85" s="134"/>
      <c r="AR85" s="134"/>
      <c r="AS85" s="134"/>
      <c r="AT85" s="134"/>
    </row>
    <row r="86" spans="1:46" x14ac:dyDescent="0.4">
      <c r="A86" s="134"/>
      <c r="B86" s="134"/>
      <c r="C86" s="134"/>
      <c r="D86" s="134"/>
      <c r="E86" s="134"/>
      <c r="F86" s="134"/>
      <c r="G86" s="134"/>
      <c r="H86" s="134"/>
      <c r="I86" s="134"/>
      <c r="J86" s="134"/>
      <c r="K86" s="134"/>
      <c r="L86" s="134"/>
      <c r="M86" s="134"/>
      <c r="N86" s="134"/>
      <c r="O86" s="134"/>
      <c r="P86" s="134"/>
      <c r="Q86" s="134"/>
      <c r="R86" s="134"/>
      <c r="S86" s="134"/>
      <c r="T86" s="134"/>
      <c r="U86" s="134"/>
      <c r="V86" s="134"/>
      <c r="W86" s="134"/>
      <c r="X86" s="134"/>
      <c r="Y86" s="134"/>
      <c r="Z86" s="134"/>
      <c r="AA86" s="134"/>
      <c r="AB86" s="134"/>
      <c r="AC86" s="134"/>
      <c r="AD86" s="134"/>
      <c r="AE86" s="134"/>
      <c r="AF86" s="134"/>
      <c r="AG86" s="134"/>
      <c r="AH86" s="134"/>
      <c r="AI86" s="134"/>
      <c r="AJ86" s="134"/>
      <c r="AK86" s="134"/>
      <c r="AL86" s="134"/>
      <c r="AM86" s="134"/>
      <c r="AN86" s="134"/>
      <c r="AO86" s="134"/>
      <c r="AP86" s="134"/>
      <c r="AQ86" s="134"/>
      <c r="AR86" s="134"/>
      <c r="AS86" s="134"/>
      <c r="AT86" s="134"/>
    </row>
    <row r="87" spans="1:46" x14ac:dyDescent="0.4">
      <c r="A87" s="134"/>
      <c r="B87" s="134"/>
      <c r="C87" s="134"/>
      <c r="D87" s="134"/>
      <c r="E87" s="134"/>
      <c r="F87" s="134"/>
      <c r="G87" s="134"/>
      <c r="H87" s="134"/>
      <c r="I87" s="134"/>
      <c r="J87" s="134"/>
      <c r="K87" s="134"/>
      <c r="L87" s="134"/>
      <c r="M87" s="134"/>
      <c r="N87" s="134"/>
      <c r="O87" s="134"/>
      <c r="P87" s="134"/>
      <c r="Q87" s="134"/>
      <c r="R87" s="134"/>
      <c r="S87" s="134"/>
      <c r="T87" s="134"/>
      <c r="U87" s="134"/>
      <c r="V87" s="134"/>
      <c r="W87" s="134"/>
      <c r="X87" s="134"/>
      <c r="Y87" s="134"/>
      <c r="Z87" s="134"/>
      <c r="AA87" s="134"/>
      <c r="AB87" s="134"/>
      <c r="AC87" s="134"/>
      <c r="AD87" s="134"/>
      <c r="AE87" s="134"/>
      <c r="AF87" s="134"/>
      <c r="AG87" s="134"/>
      <c r="AH87" s="134"/>
      <c r="AI87" s="134"/>
      <c r="AJ87" s="134"/>
      <c r="AK87" s="134"/>
      <c r="AL87" s="134"/>
      <c r="AM87" s="134"/>
      <c r="AN87" s="134"/>
      <c r="AO87" s="134"/>
      <c r="AP87" s="134"/>
      <c r="AQ87" s="134"/>
      <c r="AR87" s="134"/>
      <c r="AS87" s="134"/>
      <c r="AT87" s="134"/>
    </row>
    <row r="88" spans="1:46" x14ac:dyDescent="0.4">
      <c r="A88" s="134"/>
      <c r="B88" s="134"/>
      <c r="C88" s="134"/>
      <c r="D88" s="134"/>
      <c r="E88" s="134"/>
      <c r="F88" s="134"/>
      <c r="G88" s="134"/>
      <c r="H88" s="134"/>
      <c r="I88" s="134"/>
      <c r="J88" s="134"/>
      <c r="K88" s="134"/>
      <c r="L88" s="134"/>
      <c r="M88" s="134"/>
      <c r="N88" s="134"/>
      <c r="O88" s="134"/>
      <c r="P88" s="134"/>
      <c r="Q88" s="134"/>
      <c r="R88" s="134"/>
      <c r="S88" s="134"/>
      <c r="T88" s="134"/>
      <c r="U88" s="134"/>
      <c r="V88" s="134"/>
      <c r="W88" s="134"/>
      <c r="X88" s="134"/>
      <c r="Y88" s="134"/>
      <c r="Z88" s="134"/>
      <c r="AA88" s="134"/>
      <c r="AB88" s="134"/>
      <c r="AC88" s="134"/>
      <c r="AD88" s="134"/>
      <c r="AE88" s="134"/>
      <c r="AF88" s="134"/>
      <c r="AG88" s="134"/>
      <c r="AH88" s="134"/>
      <c r="AI88" s="134"/>
      <c r="AJ88" s="134"/>
      <c r="AK88" s="134"/>
      <c r="AL88" s="134"/>
      <c r="AM88" s="134"/>
      <c r="AN88" s="134"/>
      <c r="AO88" s="134"/>
      <c r="AP88" s="134"/>
      <c r="AQ88" s="134"/>
      <c r="AR88" s="134"/>
      <c r="AS88" s="134"/>
      <c r="AT88" s="134"/>
    </row>
    <row r="89" spans="1:46" x14ac:dyDescent="0.4">
      <c r="A89" s="134"/>
      <c r="B89" s="134"/>
      <c r="C89" s="134"/>
      <c r="D89" s="134"/>
      <c r="E89" s="134"/>
      <c r="F89" s="134"/>
      <c r="G89" s="134"/>
      <c r="H89" s="134"/>
      <c r="I89" s="134"/>
      <c r="J89" s="134"/>
      <c r="K89" s="134"/>
      <c r="L89" s="134"/>
      <c r="M89" s="134"/>
      <c r="N89" s="134"/>
      <c r="O89" s="134"/>
      <c r="P89" s="134"/>
      <c r="Q89" s="134"/>
      <c r="R89" s="134"/>
      <c r="S89" s="134"/>
      <c r="T89" s="134"/>
      <c r="U89" s="134"/>
      <c r="V89" s="134"/>
      <c r="W89" s="134"/>
      <c r="X89" s="134"/>
      <c r="Y89" s="134"/>
      <c r="Z89" s="134"/>
      <c r="AA89" s="134"/>
      <c r="AB89" s="134"/>
      <c r="AC89" s="134"/>
      <c r="AD89" s="134"/>
      <c r="AE89" s="134"/>
      <c r="AF89" s="134"/>
      <c r="AG89" s="134"/>
      <c r="AH89" s="134"/>
      <c r="AI89" s="134"/>
      <c r="AJ89" s="134"/>
      <c r="AK89" s="134"/>
      <c r="AL89" s="134"/>
      <c r="AM89" s="134"/>
      <c r="AN89" s="134"/>
      <c r="AO89" s="134"/>
      <c r="AP89" s="134"/>
      <c r="AQ89" s="134"/>
      <c r="AR89" s="134"/>
      <c r="AS89" s="134"/>
      <c r="AT89" s="134"/>
    </row>
    <row r="90" spans="1:46" x14ac:dyDescent="0.4">
      <c r="A90" s="134"/>
      <c r="B90" s="134"/>
      <c r="C90" s="134"/>
      <c r="D90" s="134"/>
      <c r="E90" s="134"/>
      <c r="F90" s="134"/>
      <c r="G90" s="134"/>
      <c r="H90" s="134"/>
      <c r="I90" s="134"/>
      <c r="J90" s="134"/>
      <c r="K90" s="134"/>
      <c r="L90" s="134"/>
      <c r="M90" s="134"/>
      <c r="N90" s="134"/>
      <c r="O90" s="134"/>
      <c r="P90" s="134"/>
      <c r="Q90" s="134"/>
      <c r="R90" s="134"/>
      <c r="S90" s="134"/>
      <c r="T90" s="134"/>
      <c r="U90" s="134"/>
      <c r="V90" s="134"/>
      <c r="W90" s="134"/>
      <c r="X90" s="134"/>
      <c r="Y90" s="134"/>
      <c r="Z90" s="134"/>
      <c r="AA90" s="134"/>
      <c r="AB90" s="134"/>
      <c r="AC90" s="134"/>
      <c r="AD90" s="134"/>
      <c r="AE90" s="134"/>
      <c r="AF90" s="134"/>
      <c r="AG90" s="134"/>
      <c r="AH90" s="134"/>
      <c r="AI90" s="134"/>
      <c r="AJ90" s="134"/>
      <c r="AK90" s="134"/>
      <c r="AL90" s="134"/>
      <c r="AM90" s="134"/>
      <c r="AN90" s="134"/>
      <c r="AO90" s="134"/>
      <c r="AP90" s="134"/>
      <c r="AQ90" s="134"/>
      <c r="AR90" s="134"/>
      <c r="AS90" s="134"/>
      <c r="AT90" s="134"/>
    </row>
    <row r="91" spans="1:46" x14ac:dyDescent="0.4">
      <c r="A91" s="134"/>
      <c r="B91" s="134"/>
      <c r="C91" s="134"/>
      <c r="D91" s="134"/>
      <c r="E91" s="134"/>
      <c r="F91" s="134"/>
      <c r="G91" s="134"/>
      <c r="H91" s="134"/>
      <c r="I91" s="134"/>
      <c r="J91" s="134"/>
      <c r="K91" s="134"/>
      <c r="L91" s="134"/>
      <c r="M91" s="134"/>
      <c r="N91" s="134"/>
      <c r="O91" s="134"/>
      <c r="P91" s="134"/>
      <c r="Q91" s="134"/>
      <c r="R91" s="134"/>
      <c r="S91" s="134"/>
      <c r="T91" s="134"/>
      <c r="U91" s="134"/>
      <c r="V91" s="134"/>
      <c r="W91" s="134"/>
      <c r="X91" s="134"/>
      <c r="Y91" s="134"/>
      <c r="Z91" s="134"/>
      <c r="AA91" s="134"/>
      <c r="AB91" s="134"/>
      <c r="AC91" s="134"/>
      <c r="AD91" s="134"/>
      <c r="AE91" s="134"/>
      <c r="AF91" s="134"/>
      <c r="AG91" s="134"/>
      <c r="AH91" s="134"/>
      <c r="AI91" s="134"/>
      <c r="AJ91" s="134"/>
      <c r="AK91" s="134"/>
      <c r="AL91" s="134"/>
      <c r="AM91" s="134"/>
      <c r="AN91" s="134"/>
      <c r="AO91" s="134"/>
      <c r="AP91" s="134"/>
      <c r="AQ91" s="134"/>
      <c r="AR91" s="134"/>
      <c r="AS91" s="134"/>
      <c r="AT91" s="134"/>
    </row>
    <row r="92" spans="1:46" x14ac:dyDescent="0.4">
      <c r="A92" s="134"/>
      <c r="B92" s="134"/>
      <c r="C92" s="134"/>
      <c r="D92" s="134"/>
      <c r="E92" s="134"/>
      <c r="F92" s="134"/>
      <c r="G92" s="134"/>
      <c r="H92" s="134"/>
      <c r="I92" s="134"/>
      <c r="J92" s="134"/>
      <c r="K92" s="134"/>
      <c r="L92" s="134"/>
      <c r="M92" s="134"/>
      <c r="N92" s="134"/>
      <c r="O92" s="134"/>
      <c r="P92" s="134"/>
      <c r="Q92" s="134"/>
      <c r="R92" s="134"/>
      <c r="S92" s="134"/>
      <c r="T92" s="134"/>
      <c r="U92" s="134"/>
      <c r="V92" s="134"/>
      <c r="W92" s="134"/>
      <c r="X92" s="134"/>
      <c r="Y92" s="134"/>
      <c r="Z92" s="134"/>
      <c r="AA92" s="134"/>
      <c r="AB92" s="134"/>
      <c r="AC92" s="134"/>
      <c r="AD92" s="134"/>
      <c r="AE92" s="134"/>
      <c r="AF92" s="134"/>
      <c r="AG92" s="134"/>
      <c r="AH92" s="134"/>
      <c r="AI92" s="134"/>
      <c r="AJ92" s="134"/>
      <c r="AK92" s="134"/>
      <c r="AL92" s="134"/>
      <c r="AM92" s="134"/>
      <c r="AN92" s="134"/>
      <c r="AO92" s="134"/>
      <c r="AP92" s="134"/>
      <c r="AQ92" s="134"/>
      <c r="AR92" s="134"/>
      <c r="AS92" s="134"/>
      <c r="AT92" s="134"/>
    </row>
    <row r="93" spans="1:46" x14ac:dyDescent="0.4">
      <c r="A93" s="134"/>
      <c r="B93" s="134"/>
      <c r="C93" s="134"/>
      <c r="D93" s="134"/>
      <c r="E93" s="134"/>
      <c r="F93" s="134"/>
      <c r="G93" s="134"/>
      <c r="H93" s="134"/>
      <c r="I93" s="134"/>
      <c r="J93" s="134"/>
      <c r="K93" s="134"/>
      <c r="L93" s="134"/>
      <c r="M93" s="134"/>
      <c r="N93" s="134"/>
      <c r="O93" s="134"/>
      <c r="P93" s="134"/>
      <c r="Q93" s="134"/>
      <c r="R93" s="134"/>
      <c r="S93" s="134"/>
      <c r="T93" s="134"/>
      <c r="U93" s="134"/>
      <c r="V93" s="134"/>
      <c r="W93" s="134"/>
      <c r="X93" s="134"/>
      <c r="Y93" s="134"/>
      <c r="Z93" s="134"/>
      <c r="AA93" s="134"/>
      <c r="AB93" s="134"/>
      <c r="AC93" s="134"/>
      <c r="AD93" s="134"/>
      <c r="AE93" s="134"/>
      <c r="AF93" s="134"/>
      <c r="AG93" s="134"/>
      <c r="AH93" s="134"/>
      <c r="AI93" s="134"/>
      <c r="AJ93" s="134"/>
      <c r="AK93" s="134"/>
      <c r="AL93" s="134"/>
      <c r="AM93" s="134"/>
      <c r="AN93" s="134"/>
      <c r="AO93" s="134"/>
      <c r="AP93" s="134"/>
      <c r="AQ93" s="134"/>
      <c r="AR93" s="134"/>
      <c r="AS93" s="134"/>
      <c r="AT93" s="134"/>
    </row>
    <row r="94" spans="1:46" x14ac:dyDescent="0.4">
      <c r="A94" s="134"/>
      <c r="B94" s="134"/>
      <c r="C94" s="134"/>
      <c r="D94" s="134"/>
      <c r="E94" s="134"/>
      <c r="F94" s="134"/>
      <c r="G94" s="134"/>
      <c r="H94" s="134"/>
      <c r="I94" s="134"/>
      <c r="J94" s="134"/>
      <c r="K94" s="134"/>
      <c r="L94" s="134"/>
      <c r="M94" s="134"/>
      <c r="N94" s="134"/>
      <c r="O94" s="134"/>
      <c r="P94" s="134"/>
      <c r="Q94" s="134"/>
      <c r="R94" s="134"/>
      <c r="S94" s="134"/>
      <c r="T94" s="134"/>
      <c r="U94" s="134"/>
      <c r="V94" s="134"/>
      <c r="W94" s="134"/>
      <c r="X94" s="134"/>
      <c r="Y94" s="134"/>
      <c r="Z94" s="134"/>
      <c r="AA94" s="134"/>
      <c r="AB94" s="134"/>
      <c r="AC94" s="134"/>
      <c r="AD94" s="134"/>
      <c r="AE94" s="134"/>
      <c r="AF94" s="134"/>
      <c r="AG94" s="134"/>
      <c r="AH94" s="134"/>
      <c r="AI94" s="134"/>
      <c r="AJ94" s="134"/>
      <c r="AK94" s="134"/>
      <c r="AL94" s="134"/>
      <c r="AM94" s="134"/>
      <c r="AN94" s="134"/>
      <c r="AO94" s="134"/>
      <c r="AP94" s="134"/>
      <c r="AQ94" s="134"/>
      <c r="AR94" s="134"/>
      <c r="AS94" s="134"/>
      <c r="AT94" s="134"/>
    </row>
    <row r="95" spans="1:46" x14ac:dyDescent="0.4">
      <c r="A95" s="134"/>
      <c r="B95" s="134"/>
      <c r="C95" s="134"/>
      <c r="D95" s="134"/>
      <c r="E95" s="134"/>
      <c r="F95" s="134"/>
      <c r="G95" s="134"/>
      <c r="H95" s="134"/>
      <c r="I95" s="134"/>
      <c r="J95" s="134"/>
      <c r="K95" s="134"/>
      <c r="L95" s="134"/>
      <c r="M95" s="134"/>
      <c r="N95" s="134"/>
      <c r="O95" s="134"/>
      <c r="P95" s="134"/>
      <c r="Q95" s="134"/>
      <c r="R95" s="134"/>
      <c r="S95" s="134"/>
      <c r="T95" s="134"/>
      <c r="U95" s="134"/>
      <c r="V95" s="134"/>
      <c r="W95" s="134"/>
      <c r="X95" s="134"/>
      <c r="Y95" s="134"/>
      <c r="Z95" s="134"/>
      <c r="AA95" s="134"/>
      <c r="AB95" s="134"/>
      <c r="AC95" s="134"/>
      <c r="AD95" s="134"/>
      <c r="AE95" s="134"/>
      <c r="AF95" s="134"/>
      <c r="AG95" s="134"/>
      <c r="AH95" s="134"/>
      <c r="AI95" s="134"/>
      <c r="AJ95" s="134"/>
      <c r="AK95" s="134"/>
      <c r="AL95" s="134"/>
      <c r="AM95" s="134"/>
      <c r="AN95" s="134"/>
      <c r="AO95" s="134"/>
      <c r="AP95" s="134"/>
      <c r="AQ95" s="134"/>
      <c r="AR95" s="134"/>
      <c r="AS95" s="134"/>
      <c r="AT95" s="134"/>
    </row>
    <row r="96" spans="1:46" x14ac:dyDescent="0.4">
      <c r="A96" s="134"/>
      <c r="B96" s="134"/>
      <c r="C96" s="134"/>
      <c r="D96" s="134"/>
      <c r="E96" s="134"/>
      <c r="F96" s="134"/>
      <c r="G96" s="134"/>
      <c r="H96" s="134"/>
      <c r="I96" s="134"/>
      <c r="J96" s="134"/>
      <c r="K96" s="134"/>
      <c r="L96" s="134"/>
      <c r="M96" s="134"/>
      <c r="N96" s="134"/>
      <c r="O96" s="134"/>
      <c r="P96" s="134"/>
      <c r="Q96" s="134"/>
      <c r="R96" s="134"/>
      <c r="S96" s="134"/>
      <c r="T96" s="134"/>
      <c r="U96" s="134"/>
      <c r="V96" s="134"/>
      <c r="W96" s="134"/>
      <c r="X96" s="134"/>
      <c r="Y96" s="134"/>
      <c r="Z96" s="134"/>
      <c r="AA96" s="134"/>
      <c r="AB96" s="134"/>
      <c r="AC96" s="134"/>
      <c r="AD96" s="134"/>
      <c r="AE96" s="134"/>
      <c r="AF96" s="134"/>
      <c r="AG96" s="134"/>
      <c r="AH96" s="134"/>
      <c r="AI96" s="134"/>
      <c r="AJ96" s="134"/>
      <c r="AK96" s="134"/>
      <c r="AL96" s="134"/>
      <c r="AM96" s="134"/>
      <c r="AN96" s="134"/>
      <c r="AO96" s="134"/>
      <c r="AP96" s="134"/>
      <c r="AQ96" s="134"/>
      <c r="AR96" s="134"/>
      <c r="AS96" s="134"/>
      <c r="AT96" s="134"/>
    </row>
    <row r="97" spans="1:46" x14ac:dyDescent="0.4">
      <c r="A97" s="134"/>
      <c r="B97" s="134"/>
      <c r="C97" s="134"/>
      <c r="D97" s="134"/>
      <c r="E97" s="134"/>
      <c r="F97" s="134"/>
      <c r="G97" s="134"/>
      <c r="H97" s="134"/>
      <c r="I97" s="134"/>
      <c r="J97" s="134"/>
      <c r="K97" s="134"/>
      <c r="L97" s="134"/>
      <c r="M97" s="134"/>
      <c r="N97" s="134"/>
      <c r="O97" s="134"/>
      <c r="P97" s="134"/>
      <c r="Q97" s="134"/>
      <c r="R97" s="134"/>
      <c r="S97" s="134"/>
      <c r="T97" s="134"/>
      <c r="U97" s="134"/>
      <c r="V97" s="134"/>
      <c r="W97" s="134"/>
      <c r="X97" s="134"/>
      <c r="Y97" s="134"/>
      <c r="Z97" s="134"/>
      <c r="AA97" s="134"/>
      <c r="AB97" s="134"/>
      <c r="AC97" s="134"/>
      <c r="AD97" s="134"/>
      <c r="AE97" s="134"/>
      <c r="AF97" s="134"/>
      <c r="AG97" s="134"/>
      <c r="AH97" s="134"/>
      <c r="AI97" s="134"/>
      <c r="AJ97" s="134"/>
      <c r="AK97" s="134"/>
      <c r="AL97" s="134"/>
      <c r="AM97" s="134"/>
      <c r="AN97" s="134"/>
      <c r="AO97" s="134"/>
      <c r="AP97" s="134"/>
      <c r="AQ97" s="134"/>
      <c r="AR97" s="134"/>
      <c r="AS97" s="134"/>
      <c r="AT97" s="134"/>
    </row>
    <row r="98" spans="1:46" x14ac:dyDescent="0.4">
      <c r="A98" s="134"/>
      <c r="B98" s="134"/>
      <c r="C98" s="134"/>
      <c r="D98" s="134"/>
      <c r="E98" s="134"/>
      <c r="F98" s="134"/>
      <c r="G98" s="134"/>
      <c r="H98" s="134"/>
      <c r="I98" s="134"/>
      <c r="J98" s="134"/>
      <c r="K98" s="134"/>
      <c r="L98" s="134"/>
      <c r="M98" s="134"/>
      <c r="N98" s="134"/>
      <c r="O98" s="134"/>
      <c r="P98" s="134"/>
      <c r="Q98" s="134"/>
      <c r="R98" s="134"/>
      <c r="S98" s="134"/>
      <c r="T98" s="134"/>
      <c r="U98" s="134"/>
      <c r="V98" s="134"/>
      <c r="W98" s="134"/>
      <c r="X98" s="134"/>
      <c r="Y98" s="134"/>
      <c r="Z98" s="134"/>
      <c r="AA98" s="134"/>
      <c r="AB98" s="134"/>
      <c r="AC98" s="134"/>
      <c r="AD98" s="134"/>
      <c r="AE98" s="134"/>
      <c r="AF98" s="134"/>
      <c r="AG98" s="134"/>
      <c r="AH98" s="134"/>
      <c r="AI98" s="134"/>
      <c r="AJ98" s="134"/>
      <c r="AK98" s="134"/>
      <c r="AL98" s="134"/>
      <c r="AM98" s="134"/>
      <c r="AN98" s="134"/>
      <c r="AO98" s="134"/>
      <c r="AP98" s="134"/>
      <c r="AQ98" s="134"/>
      <c r="AR98" s="134"/>
      <c r="AS98" s="134"/>
      <c r="AT98" s="134"/>
    </row>
    <row r="99" spans="1:46" x14ac:dyDescent="0.4">
      <c r="A99" s="134"/>
      <c r="B99" s="134"/>
      <c r="C99" s="134"/>
      <c r="D99" s="134"/>
      <c r="E99" s="134"/>
      <c r="F99" s="134"/>
      <c r="G99" s="134"/>
      <c r="H99" s="134"/>
      <c r="I99" s="134"/>
      <c r="J99" s="134"/>
      <c r="K99" s="134"/>
      <c r="L99" s="134"/>
      <c r="M99" s="134"/>
      <c r="N99" s="134"/>
      <c r="O99" s="134"/>
      <c r="P99" s="134"/>
      <c r="Q99" s="134"/>
      <c r="R99" s="134"/>
      <c r="S99" s="134"/>
      <c r="T99" s="134"/>
      <c r="U99" s="134"/>
      <c r="V99" s="134"/>
      <c r="W99" s="134"/>
      <c r="X99" s="134"/>
      <c r="Y99" s="134"/>
      <c r="Z99" s="134"/>
      <c r="AA99" s="134"/>
      <c r="AB99" s="134"/>
      <c r="AC99" s="134"/>
      <c r="AD99" s="134"/>
      <c r="AE99" s="134"/>
      <c r="AF99" s="134"/>
      <c r="AG99" s="134"/>
      <c r="AH99" s="134"/>
      <c r="AI99" s="134"/>
      <c r="AJ99" s="134"/>
      <c r="AK99" s="134"/>
      <c r="AL99" s="134"/>
      <c r="AM99" s="134"/>
      <c r="AN99" s="134"/>
      <c r="AO99" s="134"/>
      <c r="AP99" s="134"/>
      <c r="AQ99" s="134"/>
      <c r="AR99" s="134"/>
      <c r="AS99" s="134"/>
      <c r="AT99" s="134"/>
    </row>
    <row r="100" spans="1:46" x14ac:dyDescent="0.4">
      <c r="A100" s="134"/>
      <c r="B100" s="134"/>
      <c r="C100" s="134"/>
      <c r="D100" s="134"/>
      <c r="E100" s="134"/>
      <c r="F100" s="134"/>
      <c r="G100" s="134"/>
      <c r="H100" s="134"/>
      <c r="I100" s="134"/>
      <c r="J100" s="134"/>
      <c r="K100" s="134"/>
      <c r="L100" s="134"/>
      <c r="M100" s="134"/>
      <c r="N100" s="134"/>
      <c r="O100" s="134"/>
      <c r="P100" s="134"/>
      <c r="Q100" s="134"/>
      <c r="R100" s="134"/>
      <c r="S100" s="134"/>
      <c r="T100" s="134"/>
      <c r="U100" s="134"/>
      <c r="V100" s="134"/>
      <c r="W100" s="134"/>
      <c r="X100" s="134"/>
      <c r="Y100" s="134"/>
      <c r="Z100" s="134"/>
      <c r="AA100" s="134"/>
      <c r="AB100" s="134"/>
      <c r="AC100" s="134"/>
      <c r="AD100" s="134"/>
      <c r="AE100" s="134"/>
      <c r="AF100" s="134"/>
      <c r="AG100" s="134"/>
      <c r="AH100" s="134"/>
      <c r="AI100" s="134"/>
      <c r="AJ100" s="134"/>
      <c r="AK100" s="134"/>
      <c r="AL100" s="134"/>
      <c r="AM100" s="134"/>
      <c r="AN100" s="134"/>
      <c r="AO100" s="134"/>
      <c r="AP100" s="134"/>
      <c r="AQ100" s="134"/>
      <c r="AR100" s="134"/>
      <c r="AS100" s="134"/>
      <c r="AT100" s="134"/>
    </row>
    <row r="101" spans="1:46" x14ac:dyDescent="0.4">
      <c r="A101" s="134"/>
      <c r="B101" s="134"/>
      <c r="C101" s="134"/>
      <c r="D101" s="134"/>
      <c r="E101" s="134"/>
      <c r="F101" s="134"/>
      <c r="G101" s="134"/>
      <c r="H101" s="134"/>
      <c r="I101" s="134"/>
      <c r="J101" s="134"/>
      <c r="K101" s="134"/>
      <c r="L101" s="134"/>
      <c r="M101" s="134"/>
      <c r="N101" s="134"/>
      <c r="O101" s="134"/>
      <c r="P101" s="134"/>
      <c r="Q101" s="134"/>
      <c r="R101" s="134"/>
      <c r="S101" s="134"/>
      <c r="T101" s="134"/>
      <c r="U101" s="134"/>
      <c r="V101" s="134"/>
      <c r="W101" s="134"/>
      <c r="X101" s="134"/>
      <c r="Y101" s="134"/>
      <c r="Z101" s="134"/>
      <c r="AA101" s="134"/>
      <c r="AB101" s="134"/>
      <c r="AC101" s="134"/>
      <c r="AD101" s="134"/>
      <c r="AE101" s="134"/>
      <c r="AF101" s="134"/>
      <c r="AG101" s="134"/>
      <c r="AH101" s="134"/>
      <c r="AI101" s="134"/>
      <c r="AJ101" s="134"/>
      <c r="AK101" s="134"/>
      <c r="AL101" s="134"/>
      <c r="AM101" s="134"/>
      <c r="AN101" s="134"/>
      <c r="AO101" s="134"/>
      <c r="AP101" s="134"/>
      <c r="AQ101" s="134"/>
      <c r="AR101" s="134"/>
      <c r="AS101" s="134"/>
      <c r="AT101" s="134"/>
    </row>
    <row r="102" spans="1:46" x14ac:dyDescent="0.4">
      <c r="A102" s="134"/>
      <c r="B102" s="134"/>
      <c r="C102" s="134"/>
      <c r="D102" s="134"/>
      <c r="E102" s="134"/>
      <c r="F102" s="134"/>
      <c r="G102" s="134"/>
      <c r="H102" s="134"/>
      <c r="I102" s="134"/>
      <c r="J102" s="134"/>
      <c r="K102" s="134"/>
      <c r="L102" s="134"/>
      <c r="M102" s="134"/>
      <c r="N102" s="134"/>
      <c r="O102" s="134"/>
      <c r="P102" s="134"/>
      <c r="Q102" s="134"/>
      <c r="R102" s="134"/>
      <c r="S102" s="134"/>
      <c r="T102" s="134"/>
      <c r="U102" s="134"/>
      <c r="V102" s="134"/>
      <c r="W102" s="134"/>
      <c r="X102" s="134"/>
      <c r="Y102" s="134"/>
      <c r="Z102" s="134"/>
      <c r="AA102" s="134"/>
      <c r="AB102" s="134"/>
      <c r="AC102" s="134"/>
      <c r="AD102" s="134"/>
      <c r="AE102" s="134"/>
      <c r="AF102" s="134"/>
      <c r="AG102" s="134"/>
      <c r="AH102" s="134"/>
      <c r="AI102" s="134"/>
      <c r="AJ102" s="134"/>
      <c r="AK102" s="134"/>
      <c r="AL102" s="134"/>
      <c r="AM102" s="134"/>
      <c r="AN102" s="134"/>
      <c r="AO102" s="134"/>
      <c r="AP102" s="134"/>
      <c r="AQ102" s="134"/>
      <c r="AR102" s="134"/>
      <c r="AS102" s="134"/>
      <c r="AT102" s="134"/>
    </row>
  </sheetData>
  <sheetProtection algorithmName="SHA-512" hashValue="PWCP7aaYlsgXfA85SOhG3EF+FDGpe493jV1H4hodvOlCGGWm7NM6qiDinupFW+RH0vJ0UofcS6uPfSsz+uetTg==" saltValue="lgWTr2U90lR46fwkM7IlYQ==" spinCount="100000" sheet="1" objects="1" scenarios="1"/>
  <mergeCells count="70">
    <mergeCell ref="H4:L5"/>
    <mergeCell ref="K1:AC2"/>
    <mergeCell ref="A1:B2"/>
    <mergeCell ref="C1:C2"/>
    <mergeCell ref="A4:A5"/>
    <mergeCell ref="B4:B5"/>
    <mergeCell ref="C4:C5"/>
    <mergeCell ref="D4:D5"/>
    <mergeCell ref="E4:E5"/>
    <mergeCell ref="F4:F5"/>
    <mergeCell ref="M4:M5"/>
    <mergeCell ref="N4:P4"/>
    <mergeCell ref="AC4:AC5"/>
    <mergeCell ref="H3:L3"/>
    <mergeCell ref="G4:G5"/>
    <mergeCell ref="F1:J2"/>
    <mergeCell ref="AD10:AD13"/>
    <mergeCell ref="AE10:AG15"/>
    <mergeCell ref="H11:L11"/>
    <mergeCell ref="H12:L12"/>
    <mergeCell ref="H13:L13"/>
    <mergeCell ref="H14:L14"/>
    <mergeCell ref="H15:L15"/>
    <mergeCell ref="A6:A15"/>
    <mergeCell ref="H6:L6"/>
    <mergeCell ref="AC6:AC15"/>
    <mergeCell ref="H7:L7"/>
    <mergeCell ref="H8:L8"/>
    <mergeCell ref="H9:L9"/>
    <mergeCell ref="H10:L10"/>
    <mergeCell ref="A18:G18"/>
    <mergeCell ref="I18:L18"/>
    <mergeCell ref="A19:G21"/>
    <mergeCell ref="I19:L19"/>
    <mergeCell ref="I20:L20"/>
    <mergeCell ref="I21:L21"/>
    <mergeCell ref="A26:G26"/>
    <mergeCell ref="I26:L26"/>
    <mergeCell ref="A22:E23"/>
    <mergeCell ref="F22:G23"/>
    <mergeCell ref="A30:E31"/>
    <mergeCell ref="F30:G31"/>
    <mergeCell ref="I29:L29"/>
    <mergeCell ref="I30:L30"/>
    <mergeCell ref="H31:L31"/>
    <mergeCell ref="I22:L22"/>
    <mergeCell ref="H23:L23"/>
    <mergeCell ref="AI12:AN13"/>
    <mergeCell ref="A38:E39"/>
    <mergeCell ref="F38:G39"/>
    <mergeCell ref="AE8:AG8"/>
    <mergeCell ref="AE7:AG7"/>
    <mergeCell ref="I38:L38"/>
    <mergeCell ref="H39:L39"/>
    <mergeCell ref="A34:G34"/>
    <mergeCell ref="I34:L34"/>
    <mergeCell ref="A35:G37"/>
    <mergeCell ref="I35:L35"/>
    <mergeCell ref="I36:L36"/>
    <mergeCell ref="I37:L37"/>
    <mergeCell ref="A27:G29"/>
    <mergeCell ref="I27:L27"/>
    <mergeCell ref="I28:L28"/>
    <mergeCell ref="AF2:AG2"/>
    <mergeCell ref="AI4:AN4"/>
    <mergeCell ref="AI6:AN6"/>
    <mergeCell ref="AI10:AN10"/>
    <mergeCell ref="AI11:AN11"/>
    <mergeCell ref="AE4:AG6"/>
    <mergeCell ref="AI1:AN2"/>
  </mergeCells>
  <pageMargins left="0.7" right="0.7" top="0.75" bottom="0.75" header="0.3" footer="0.3"/>
  <pageSetup paperSize="9" scale="62"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oglio6">
    <pageSetUpPr fitToPage="1"/>
  </sheetPr>
  <dimension ref="A1:AT102"/>
  <sheetViews>
    <sheetView showGridLines="0" zoomScale="75" zoomScaleNormal="75" workbookViewId="0">
      <selection activeCell="C1" sqref="C1:C2"/>
    </sheetView>
  </sheetViews>
  <sheetFormatPr defaultRowHeight="13.15" x14ac:dyDescent="0.4"/>
  <cols>
    <col min="1" max="1" width="7" customWidth="1"/>
    <col min="2" max="2" width="3.85546875" customWidth="1"/>
    <col min="3" max="3" width="28.640625" customWidth="1"/>
    <col min="4" max="5" width="18.85546875" customWidth="1"/>
    <col min="6" max="6" width="15.640625" customWidth="1"/>
    <col min="7" max="7" width="12.640625" customWidth="1"/>
    <col min="8" max="8" width="5.640625" customWidth="1"/>
    <col min="9" max="12" width="1.85546875" customWidth="1"/>
    <col min="13" max="13" width="9.640625" customWidth="1"/>
    <col min="14" max="16" width="6.140625" customWidth="1"/>
    <col min="17" max="26" width="0" hidden="1" customWidth="1"/>
    <col min="27" max="27" width="0.140625" customWidth="1"/>
    <col min="28" max="28" width="2" customWidth="1"/>
    <col min="29" max="29" width="12.640625" customWidth="1"/>
    <col min="30" max="30" width="2.640625" customWidth="1"/>
    <col min="31" max="31" width="20.35546875" customWidth="1"/>
    <col min="32" max="32" width="1.640625" customWidth="1"/>
    <col min="33" max="33" width="6.640625" customWidth="1"/>
    <col min="34" max="34" width="2.640625" customWidth="1"/>
    <col min="39" max="39" width="2.640625" customWidth="1"/>
  </cols>
  <sheetData>
    <row r="1" spans="1:46" ht="25.15" customHeight="1" thickBot="1" x14ac:dyDescent="0.45">
      <c r="A1" s="704" t="s">
        <v>108</v>
      </c>
      <c r="B1" s="705"/>
      <c r="C1" s="708"/>
      <c r="D1" s="210" t="s">
        <v>84</v>
      </c>
      <c r="E1" s="211" t="s">
        <v>5</v>
      </c>
      <c r="F1" s="727" t="s">
        <v>142</v>
      </c>
      <c r="G1" s="728"/>
      <c r="H1" s="728"/>
      <c r="I1" s="728"/>
      <c r="J1" s="728"/>
      <c r="K1" s="721" t="str">
        <f>IF(+'SCHEDE '!B2=0,"Inserire il nome nel file SCHEDE",+'SCHEDE '!B2)</f>
        <v/>
      </c>
      <c r="L1" s="722"/>
      <c r="M1" s="722"/>
      <c r="N1" s="722"/>
      <c r="O1" s="722"/>
      <c r="P1" s="722"/>
      <c r="Q1" s="722"/>
      <c r="R1" s="722"/>
      <c r="S1" s="722"/>
      <c r="T1" s="722"/>
      <c r="U1" s="722"/>
      <c r="V1" s="722"/>
      <c r="W1" s="722"/>
      <c r="X1" s="722"/>
      <c r="Y1" s="722"/>
      <c r="Z1" s="722"/>
      <c r="AA1" s="722"/>
      <c r="AB1" s="722"/>
      <c r="AC1" s="723"/>
      <c r="AD1" s="134"/>
      <c r="AE1" s="134"/>
      <c r="AF1" s="134"/>
      <c r="AG1" s="134"/>
      <c r="AH1" s="134"/>
      <c r="AI1" s="774" t="s">
        <v>230</v>
      </c>
      <c r="AJ1" s="775"/>
      <c r="AK1" s="775"/>
      <c r="AL1" s="775"/>
      <c r="AM1" s="775"/>
      <c r="AN1" s="776"/>
      <c r="AO1" s="134"/>
      <c r="AP1" s="134"/>
      <c r="AQ1" s="134"/>
      <c r="AR1" s="134"/>
      <c r="AS1" s="134"/>
      <c r="AT1" s="134"/>
    </row>
    <row r="2" spans="1:46" ht="25.15" customHeight="1" thickBot="1" x14ac:dyDescent="0.45">
      <c r="A2" s="706"/>
      <c r="B2" s="707"/>
      <c r="C2" s="709"/>
      <c r="D2" s="192"/>
      <c r="E2" s="193"/>
      <c r="F2" s="729"/>
      <c r="G2" s="730"/>
      <c r="H2" s="730"/>
      <c r="I2" s="730"/>
      <c r="J2" s="730"/>
      <c r="K2" s="724"/>
      <c r="L2" s="725"/>
      <c r="M2" s="725"/>
      <c r="N2" s="725"/>
      <c r="O2" s="725"/>
      <c r="P2" s="725"/>
      <c r="Q2" s="725"/>
      <c r="R2" s="725"/>
      <c r="S2" s="725"/>
      <c r="T2" s="725"/>
      <c r="U2" s="725"/>
      <c r="V2" s="725"/>
      <c r="W2" s="725"/>
      <c r="X2" s="725"/>
      <c r="Y2" s="725"/>
      <c r="Z2" s="725"/>
      <c r="AA2" s="725"/>
      <c r="AB2" s="725"/>
      <c r="AC2" s="726"/>
      <c r="AD2" s="134"/>
      <c r="AE2" s="163" t="s">
        <v>7</v>
      </c>
      <c r="AF2" s="639" t="str">
        <f>+'1999-00'!AF2</f>
        <v>21.2</v>
      </c>
      <c r="AG2" s="640"/>
      <c r="AH2" s="134"/>
      <c r="AI2" s="777"/>
      <c r="AJ2" s="778"/>
      <c r="AK2" s="778"/>
      <c r="AL2" s="778"/>
      <c r="AM2" s="778"/>
      <c r="AN2" s="779"/>
      <c r="AO2" s="134"/>
      <c r="AP2" s="134"/>
      <c r="AQ2" s="134"/>
      <c r="AR2" s="134"/>
      <c r="AS2" s="134"/>
      <c r="AT2" s="134"/>
    </row>
    <row r="3" spans="1:46" ht="25.15" customHeight="1" thickBot="1" x14ac:dyDescent="0.45">
      <c r="A3" s="153"/>
      <c r="B3" s="153"/>
      <c r="C3" s="153"/>
      <c r="D3" s="153"/>
      <c r="E3" s="153"/>
      <c r="F3" s="191"/>
      <c r="G3" s="189" t="s">
        <v>134</v>
      </c>
      <c r="H3" s="711" t="s">
        <v>143</v>
      </c>
      <c r="I3" s="712"/>
      <c r="J3" s="712"/>
      <c r="K3" s="712"/>
      <c r="L3" s="713"/>
      <c r="M3" s="153"/>
      <c r="N3" s="153"/>
      <c r="O3" s="134"/>
      <c r="P3" s="134"/>
      <c r="Q3" s="134"/>
      <c r="R3" s="134"/>
      <c r="S3" s="134"/>
      <c r="T3" s="134"/>
      <c r="U3" s="134"/>
      <c r="V3" s="134"/>
      <c r="W3" s="134"/>
      <c r="X3" s="134"/>
      <c r="Y3" s="134"/>
      <c r="Z3" s="134"/>
      <c r="AA3" s="134"/>
      <c r="AB3" s="134"/>
      <c r="AC3" s="134"/>
      <c r="AD3" s="134"/>
      <c r="AE3" s="134"/>
      <c r="AF3" s="134"/>
      <c r="AG3" s="134"/>
      <c r="AH3" s="134"/>
      <c r="AI3" s="134"/>
      <c r="AJ3" s="134"/>
      <c r="AK3" s="134"/>
      <c r="AL3" s="134"/>
      <c r="AM3" s="134"/>
      <c r="AN3" s="134"/>
      <c r="AO3" s="134"/>
      <c r="AP3" s="134"/>
      <c r="AQ3" s="134"/>
      <c r="AR3" s="134"/>
      <c r="AS3" s="134"/>
      <c r="AT3" s="134"/>
    </row>
    <row r="4" spans="1:46" ht="30" customHeight="1" thickTop="1" x14ac:dyDescent="0.4">
      <c r="A4" s="784" t="s">
        <v>108</v>
      </c>
      <c r="B4" s="664" t="s">
        <v>89</v>
      </c>
      <c r="C4" s="716" t="s">
        <v>83</v>
      </c>
      <c r="D4" s="714" t="s">
        <v>84</v>
      </c>
      <c r="E4" s="714" t="s">
        <v>5</v>
      </c>
      <c r="F4" s="666" t="s">
        <v>107</v>
      </c>
      <c r="G4" s="702" t="s">
        <v>151</v>
      </c>
      <c r="H4" s="731" t="s">
        <v>149</v>
      </c>
      <c r="I4" s="732"/>
      <c r="J4" s="732"/>
      <c r="K4" s="732"/>
      <c r="L4" s="733"/>
      <c r="M4" s="694" t="s">
        <v>6</v>
      </c>
      <c r="N4" s="696" t="s">
        <v>88</v>
      </c>
      <c r="O4" s="697"/>
      <c r="P4" s="698"/>
      <c r="Q4" s="95" t="s">
        <v>90</v>
      </c>
      <c r="R4" s="95" t="s">
        <v>91</v>
      </c>
      <c r="S4" s="95" t="s">
        <v>92</v>
      </c>
      <c r="T4" s="95" t="s">
        <v>93</v>
      </c>
      <c r="U4" s="95" t="s">
        <v>94</v>
      </c>
      <c r="V4" s="95" t="s">
        <v>95</v>
      </c>
      <c r="W4" s="95" t="s">
        <v>96</v>
      </c>
      <c r="X4" s="95" t="s">
        <v>97</v>
      </c>
      <c r="Y4" s="95" t="s">
        <v>98</v>
      </c>
      <c r="AA4" s="90"/>
      <c r="AB4" s="134"/>
      <c r="AC4" s="786" t="s">
        <v>135</v>
      </c>
      <c r="AD4" s="135"/>
      <c r="AE4" s="649" t="s">
        <v>111</v>
      </c>
      <c r="AF4" s="650"/>
      <c r="AG4" s="651"/>
      <c r="AH4" s="134"/>
      <c r="AI4" s="780" t="s">
        <v>144</v>
      </c>
      <c r="AJ4" s="780"/>
      <c r="AK4" s="780"/>
      <c r="AL4" s="780"/>
      <c r="AM4" s="780"/>
      <c r="AN4" s="780"/>
      <c r="AO4" s="134"/>
      <c r="AP4" s="134"/>
      <c r="AQ4" s="134"/>
      <c r="AR4" s="134"/>
      <c r="AS4" s="134"/>
      <c r="AT4" s="134"/>
    </row>
    <row r="5" spans="1:46" ht="30" customHeight="1" thickBot="1" x14ac:dyDescent="0.45">
      <c r="A5" s="785"/>
      <c r="B5" s="665"/>
      <c r="C5" s="717"/>
      <c r="D5" s="715"/>
      <c r="E5" s="715"/>
      <c r="F5" s="667"/>
      <c r="G5" s="703"/>
      <c r="H5" s="734"/>
      <c r="I5" s="735"/>
      <c r="J5" s="735"/>
      <c r="K5" s="735"/>
      <c r="L5" s="736"/>
      <c r="M5" s="695"/>
      <c r="N5" s="89" t="s">
        <v>85</v>
      </c>
      <c r="O5" s="4" t="s">
        <v>86</v>
      </c>
      <c r="P5" s="5" t="s">
        <v>87</v>
      </c>
      <c r="Q5" s="95" t="s">
        <v>99</v>
      </c>
      <c r="R5" s="96"/>
      <c r="S5" s="96"/>
      <c r="T5" s="96"/>
      <c r="U5" s="96"/>
      <c r="V5" s="96"/>
      <c r="W5" s="96"/>
      <c r="X5" s="96"/>
      <c r="Y5" s="96"/>
      <c r="AA5" s="90"/>
      <c r="AB5" s="134"/>
      <c r="AC5" s="787"/>
      <c r="AD5" s="135"/>
      <c r="AE5" s="652"/>
      <c r="AF5" s="653"/>
      <c r="AG5" s="654"/>
      <c r="AH5" s="134"/>
      <c r="AI5" s="397" t="s">
        <v>145</v>
      </c>
      <c r="AJ5" s="397"/>
      <c r="AK5" s="397"/>
      <c r="AL5" s="397"/>
      <c r="AM5" s="398"/>
      <c r="AN5" s="408"/>
      <c r="AO5" s="134"/>
      <c r="AP5" s="134"/>
      <c r="AQ5" s="134"/>
      <c r="AR5" s="134"/>
      <c r="AS5" s="134"/>
      <c r="AT5" s="134"/>
    </row>
    <row r="6" spans="1:46" ht="25.15" customHeight="1" thickTop="1" thickBot="1" x14ac:dyDescent="0.6">
      <c r="A6" s="691" t="str">
        <f>IF(+Anno_1=0,"",+Anno_1)</f>
        <v/>
      </c>
      <c r="B6" s="91">
        <v>1</v>
      </c>
      <c r="C6" s="155"/>
      <c r="D6" s="201"/>
      <c r="E6" s="202"/>
      <c r="F6" s="154" t="str">
        <f t="shared" ref="F6:F15" si="0">IF(OR(D6=0,E6=0,+Anno_1=0),"",IF(OR(E6&gt;data_2,D6&lt;data_1),"DATA ERRATA","ok"))</f>
        <v/>
      </c>
      <c r="G6" s="199"/>
      <c r="H6" s="699"/>
      <c r="I6" s="700"/>
      <c r="J6" s="700"/>
      <c r="K6" s="700"/>
      <c r="L6" s="701"/>
      <c r="M6" s="195">
        <f>IF(G6=0,0,      IF(H6=0,0,IF(AND(G6&lt;&gt;"AA",G6&lt;&gt;"AT",G6&lt;&gt;"CS",G6&lt;&gt;"ALTRO"),"ERRORE",IF(AND(H6&lt;&gt;"NON",H6&lt;&gt;"SS",H6&lt;&gt;"ENTE"),"ERRORE",ROUND(E6-D6+1,0)))))</f>
        <v>0</v>
      </c>
      <c r="N6" s="100">
        <f t="shared" ref="N6:N9" si="1">FLOOR(R6,1)</f>
        <v>0</v>
      </c>
      <c r="O6" s="97">
        <f>FLOOR(V6,1)</f>
        <v>0</v>
      </c>
      <c r="P6" s="102">
        <f t="shared" ref="P6:P9" si="2">U6-X6</f>
        <v>0</v>
      </c>
      <c r="Q6" s="92">
        <f t="shared" ref="Q6:Q9" si="3">T6+X6+Y6</f>
        <v>0</v>
      </c>
      <c r="R6" s="93">
        <f t="shared" ref="R6:R9" si="4">M6/365</f>
        <v>0</v>
      </c>
      <c r="S6" s="93">
        <f t="shared" ref="S6:S16" si="5">FLOOR(R6,1)</f>
        <v>0</v>
      </c>
      <c r="T6" s="93">
        <f t="shared" ref="T6:T16" si="6">S6*365</f>
        <v>0</v>
      </c>
      <c r="U6" s="93">
        <f t="shared" ref="U6:U9" si="7">M6-T6</f>
        <v>0</v>
      </c>
      <c r="V6" s="93">
        <f t="shared" ref="V6:V16" si="8">U6/30</f>
        <v>0</v>
      </c>
      <c r="W6" s="93">
        <f t="shared" ref="W6:W16" si="9">FLOOR(V6,1)</f>
        <v>0</v>
      </c>
      <c r="X6" s="93">
        <f t="shared" ref="X6:X16" si="10">W6*30</f>
        <v>0</v>
      </c>
      <c r="Y6" s="6">
        <f t="shared" ref="Y6:Y9" si="11">U6-X6</f>
        <v>0</v>
      </c>
      <c r="AA6" s="90"/>
      <c r="AB6" s="134"/>
      <c r="AC6" s="691" t="str">
        <f>IF(+Anno_1=0,"",+Anno_1)</f>
        <v/>
      </c>
      <c r="AD6" s="136"/>
      <c r="AE6" s="652"/>
      <c r="AF6" s="653"/>
      <c r="AG6" s="654"/>
      <c r="AH6" s="134"/>
      <c r="AI6" s="780" t="s">
        <v>146</v>
      </c>
      <c r="AJ6" s="780"/>
      <c r="AK6" s="780"/>
      <c r="AL6" s="780"/>
      <c r="AM6" s="780"/>
      <c r="AN6" s="780"/>
      <c r="AO6" s="134"/>
      <c r="AP6" s="134"/>
      <c r="AQ6" s="134"/>
      <c r="AR6" s="134"/>
      <c r="AS6" s="134"/>
      <c r="AT6" s="134"/>
    </row>
    <row r="7" spans="1:46" ht="25.15" customHeight="1" thickBot="1" x14ac:dyDescent="0.6">
      <c r="A7" s="692"/>
      <c r="B7" s="91">
        <v>2</v>
      </c>
      <c r="C7" s="155"/>
      <c r="D7" s="201"/>
      <c r="E7" s="202"/>
      <c r="F7" s="154" t="str">
        <f t="shared" si="0"/>
        <v/>
      </c>
      <c r="G7" s="199"/>
      <c r="H7" s="788"/>
      <c r="I7" s="700"/>
      <c r="J7" s="700"/>
      <c r="K7" s="700"/>
      <c r="L7" s="789"/>
      <c r="M7" s="196">
        <f>IF(G7=0,0,      IF(H7=0,0,IF(AND(G7&lt;&gt;"AA",G7&lt;&gt;"AT",G7&lt;&gt;"CS",G7&lt;&gt;"ALTRO"),"ERRORE",IF(AND(H7&lt;&gt;"NON",H7&lt;&gt;"SS",H7&lt;&gt;"ENTE"),"ERRORE",ROUND(E7-D7+1,0)))))</f>
        <v>0</v>
      </c>
      <c r="N7" s="100">
        <f t="shared" si="1"/>
        <v>0</v>
      </c>
      <c r="O7" s="101">
        <f t="shared" ref="O7:O9" si="12">FLOOR(V7,1)</f>
        <v>0</v>
      </c>
      <c r="P7" s="102">
        <f t="shared" si="2"/>
        <v>0</v>
      </c>
      <c r="Q7" s="92">
        <f t="shared" si="3"/>
        <v>0</v>
      </c>
      <c r="R7" s="93">
        <f t="shared" si="4"/>
        <v>0</v>
      </c>
      <c r="S7" s="93">
        <f t="shared" si="5"/>
        <v>0</v>
      </c>
      <c r="T7" s="93">
        <f t="shared" si="6"/>
        <v>0</v>
      </c>
      <c r="U7" s="93">
        <f t="shared" si="7"/>
        <v>0</v>
      </c>
      <c r="V7" s="93">
        <f t="shared" si="8"/>
        <v>0</v>
      </c>
      <c r="W7" s="93">
        <f t="shared" si="9"/>
        <v>0</v>
      </c>
      <c r="X7" s="93">
        <f t="shared" si="10"/>
        <v>0</v>
      </c>
      <c r="Y7" s="6">
        <f t="shared" si="11"/>
        <v>0</v>
      </c>
      <c r="AA7" s="90"/>
      <c r="AB7" s="134"/>
      <c r="AC7" s="692"/>
      <c r="AD7" s="137"/>
      <c r="AE7" s="686" t="s">
        <v>155</v>
      </c>
      <c r="AF7" s="687"/>
      <c r="AG7" s="688"/>
      <c r="AH7" s="134"/>
      <c r="AI7" s="397" t="s">
        <v>147</v>
      </c>
      <c r="AJ7" s="397"/>
      <c r="AK7" s="397"/>
      <c r="AL7" s="398"/>
      <c r="AM7" s="399"/>
      <c r="AN7" s="408"/>
      <c r="AO7" s="134"/>
      <c r="AP7" s="134"/>
      <c r="AQ7" s="134"/>
      <c r="AR7" s="134"/>
      <c r="AS7" s="134"/>
      <c r="AT7" s="134"/>
    </row>
    <row r="8" spans="1:46" ht="25.15" customHeight="1" thickBot="1" x14ac:dyDescent="0.6">
      <c r="A8" s="692"/>
      <c r="B8" s="91">
        <v>3</v>
      </c>
      <c r="C8" s="155"/>
      <c r="D8" s="201"/>
      <c r="E8" s="202"/>
      <c r="F8" s="154" t="str">
        <f t="shared" si="0"/>
        <v/>
      </c>
      <c r="G8" s="199"/>
      <c r="H8" s="788"/>
      <c r="I8" s="700"/>
      <c r="J8" s="700"/>
      <c r="K8" s="700"/>
      <c r="L8" s="789"/>
      <c r="M8" s="196">
        <f t="shared" ref="M8:M15" si="13">IF(G8=0,0,      IF(H8=0,0,IF(AND(G8&lt;&gt;"AA",G8&lt;&gt;"AT",G8&lt;&gt;"CS",G8&lt;&gt;"ALTRO"),"ERRORE",IF(AND(H8&lt;&gt;"NON",H8&lt;&gt;"SS",H8&lt;&gt;"ENTE"),"ERRORE",ROUND(E8-D8+1,0)))))</f>
        <v>0</v>
      </c>
      <c r="N8" s="100">
        <f t="shared" si="1"/>
        <v>0</v>
      </c>
      <c r="O8" s="101">
        <f t="shared" si="12"/>
        <v>0</v>
      </c>
      <c r="P8" s="102">
        <f t="shared" si="2"/>
        <v>0</v>
      </c>
      <c r="Q8" s="92">
        <f t="shared" si="3"/>
        <v>0</v>
      </c>
      <c r="R8" s="93">
        <f t="shared" si="4"/>
        <v>0</v>
      </c>
      <c r="S8" s="93">
        <f t="shared" si="5"/>
        <v>0</v>
      </c>
      <c r="T8" s="93">
        <f t="shared" si="6"/>
        <v>0</v>
      </c>
      <c r="U8" s="93">
        <f t="shared" si="7"/>
        <v>0</v>
      </c>
      <c r="V8" s="93">
        <f t="shared" si="8"/>
        <v>0</v>
      </c>
      <c r="W8" s="93">
        <f t="shared" si="9"/>
        <v>0</v>
      </c>
      <c r="X8" s="93">
        <f t="shared" si="10"/>
        <v>0</v>
      </c>
      <c r="Y8" s="6">
        <f t="shared" si="11"/>
        <v>0</v>
      </c>
      <c r="AA8" s="90"/>
      <c r="AB8" s="134"/>
      <c r="AC8" s="692"/>
      <c r="AD8" s="137"/>
      <c r="AE8" s="683" t="s">
        <v>131</v>
      </c>
      <c r="AF8" s="684"/>
      <c r="AG8" s="685"/>
      <c r="AH8" s="134"/>
      <c r="AI8" s="166"/>
      <c r="AJ8" s="166"/>
      <c r="AK8" s="166"/>
      <c r="AL8" s="166"/>
      <c r="AM8" s="166"/>
      <c r="AN8" s="134"/>
      <c r="AO8" s="134"/>
      <c r="AP8" s="134"/>
      <c r="AQ8" s="134"/>
      <c r="AR8" s="134"/>
      <c r="AS8" s="134"/>
      <c r="AT8" s="134"/>
    </row>
    <row r="9" spans="1:46" ht="25.15" customHeight="1" thickBot="1" x14ac:dyDescent="0.6">
      <c r="A9" s="692"/>
      <c r="B9" s="91">
        <v>4</v>
      </c>
      <c r="C9" s="155"/>
      <c r="D9" s="201"/>
      <c r="E9" s="202"/>
      <c r="F9" s="154" t="str">
        <f t="shared" si="0"/>
        <v/>
      </c>
      <c r="G9" s="199"/>
      <c r="H9" s="788"/>
      <c r="I9" s="700"/>
      <c r="J9" s="700"/>
      <c r="K9" s="700"/>
      <c r="L9" s="789"/>
      <c r="M9" s="196">
        <f t="shared" si="13"/>
        <v>0</v>
      </c>
      <c r="N9" s="100">
        <f t="shared" si="1"/>
        <v>0</v>
      </c>
      <c r="O9" s="101">
        <f t="shared" si="12"/>
        <v>0</v>
      </c>
      <c r="P9" s="102">
        <f t="shared" si="2"/>
        <v>0</v>
      </c>
      <c r="Q9" s="92">
        <f t="shared" si="3"/>
        <v>0</v>
      </c>
      <c r="R9" s="93">
        <f t="shared" si="4"/>
        <v>0</v>
      </c>
      <c r="S9" s="93">
        <f t="shared" si="5"/>
        <v>0</v>
      </c>
      <c r="T9" s="93">
        <f t="shared" si="6"/>
        <v>0</v>
      </c>
      <c r="U9" s="93">
        <f t="shared" si="7"/>
        <v>0</v>
      </c>
      <c r="V9" s="93">
        <f t="shared" si="8"/>
        <v>0</v>
      </c>
      <c r="W9" s="93">
        <f t="shared" si="9"/>
        <v>0</v>
      </c>
      <c r="X9" s="93">
        <f t="shared" si="10"/>
        <v>0</v>
      </c>
      <c r="Y9" s="6">
        <f t="shared" si="11"/>
        <v>0</v>
      </c>
      <c r="AA9" s="90"/>
      <c r="AB9" s="134"/>
      <c r="AC9" s="692"/>
      <c r="AD9" s="137"/>
      <c r="AE9" s="137"/>
      <c r="AF9" s="137"/>
      <c r="AG9" s="137"/>
      <c r="AH9" s="134"/>
      <c r="AI9" s="166"/>
      <c r="AJ9" s="166"/>
      <c r="AK9" s="166"/>
      <c r="AL9" s="166"/>
      <c r="AM9" s="166"/>
      <c r="AN9" s="134"/>
      <c r="AO9" s="134"/>
      <c r="AP9" s="134"/>
      <c r="AQ9" s="134"/>
      <c r="AR9" s="134"/>
      <c r="AS9" s="134"/>
      <c r="AT9" s="134"/>
    </row>
    <row r="10" spans="1:46" ht="25.15" customHeight="1" thickBot="1" x14ac:dyDescent="0.6">
      <c r="A10" s="692"/>
      <c r="B10" s="91">
        <v>5</v>
      </c>
      <c r="C10" s="155"/>
      <c r="D10" s="201"/>
      <c r="E10" s="202"/>
      <c r="F10" s="154" t="str">
        <f t="shared" si="0"/>
        <v/>
      </c>
      <c r="G10" s="199"/>
      <c r="H10" s="788"/>
      <c r="I10" s="700"/>
      <c r="J10" s="700"/>
      <c r="K10" s="700"/>
      <c r="L10" s="789"/>
      <c r="M10" s="196">
        <f t="shared" si="13"/>
        <v>0</v>
      </c>
      <c r="N10" s="100">
        <f>FLOOR(R10,1)</f>
        <v>0</v>
      </c>
      <c r="O10" s="101">
        <f>FLOOR(V10,1)</f>
        <v>0</v>
      </c>
      <c r="P10" s="102">
        <f>U10-X10</f>
        <v>0</v>
      </c>
      <c r="Q10" s="92">
        <f>T10+X10+Y10</f>
        <v>0</v>
      </c>
      <c r="R10" s="93">
        <f>M10/365</f>
        <v>0</v>
      </c>
      <c r="S10" s="93">
        <f>FLOOR(R10,1)</f>
        <v>0</v>
      </c>
      <c r="T10" s="93">
        <f>S10*365</f>
        <v>0</v>
      </c>
      <c r="U10" s="93">
        <f>M10-T10</f>
        <v>0</v>
      </c>
      <c r="V10" s="93">
        <f>U10/30</f>
        <v>0</v>
      </c>
      <c r="W10" s="93">
        <f>FLOOR(V10,1)</f>
        <v>0</v>
      </c>
      <c r="X10" s="93">
        <f>W10*30</f>
        <v>0</v>
      </c>
      <c r="Y10" s="6">
        <f>U10-X10</f>
        <v>0</v>
      </c>
      <c r="AA10" s="90"/>
      <c r="AB10" s="134"/>
      <c r="AC10" s="692"/>
      <c r="AD10" s="710"/>
      <c r="AE10" s="655" t="s">
        <v>112</v>
      </c>
      <c r="AF10" s="656"/>
      <c r="AG10" s="657"/>
      <c r="AH10" s="134"/>
      <c r="AI10" s="781" t="s">
        <v>153</v>
      </c>
      <c r="AJ10" s="782"/>
      <c r="AK10" s="782"/>
      <c r="AL10" s="782"/>
      <c r="AM10" s="782"/>
      <c r="AN10" s="783"/>
      <c r="AO10" s="134"/>
      <c r="AP10" s="134"/>
      <c r="AQ10" s="134"/>
      <c r="AR10" s="134"/>
      <c r="AS10" s="134"/>
      <c r="AT10" s="134"/>
    </row>
    <row r="11" spans="1:46" ht="25.15" customHeight="1" thickBot="1" x14ac:dyDescent="0.6">
      <c r="A11" s="692"/>
      <c r="B11" s="91">
        <v>6</v>
      </c>
      <c r="C11" s="155"/>
      <c r="D11" s="201"/>
      <c r="E11" s="202"/>
      <c r="F11" s="154" t="str">
        <f t="shared" si="0"/>
        <v/>
      </c>
      <c r="G11" s="199"/>
      <c r="H11" s="788"/>
      <c r="I11" s="700"/>
      <c r="J11" s="700"/>
      <c r="K11" s="700"/>
      <c r="L11" s="789"/>
      <c r="M11" s="196">
        <f t="shared" si="13"/>
        <v>0</v>
      </c>
      <c r="N11" s="100">
        <f t="shared" ref="N11:N13" si="14">FLOOR(R11,1)</f>
        <v>0</v>
      </c>
      <c r="O11" s="101">
        <f t="shared" ref="O11:O13" si="15">FLOOR(V11,1)</f>
        <v>0</v>
      </c>
      <c r="P11" s="102">
        <f t="shared" ref="P11:P13" si="16">U11-X11</f>
        <v>0</v>
      </c>
      <c r="Q11" s="92">
        <f t="shared" ref="Q11:Q13" si="17">T11+X11+Y11</f>
        <v>0</v>
      </c>
      <c r="R11" s="93">
        <f t="shared" ref="R11:R13" si="18">M11/365</f>
        <v>0</v>
      </c>
      <c r="S11" s="93">
        <f t="shared" si="5"/>
        <v>0</v>
      </c>
      <c r="T11" s="93">
        <f t="shared" si="6"/>
        <v>0</v>
      </c>
      <c r="U11" s="93">
        <f t="shared" ref="U11:U13" si="19">M11-T11</f>
        <v>0</v>
      </c>
      <c r="V11" s="93">
        <f t="shared" si="8"/>
        <v>0</v>
      </c>
      <c r="W11" s="93">
        <f t="shared" si="9"/>
        <v>0</v>
      </c>
      <c r="X11" s="93">
        <f t="shared" si="10"/>
        <v>0</v>
      </c>
      <c r="Y11" s="6">
        <f t="shared" ref="Y11:Y13" si="20">U11-X11</f>
        <v>0</v>
      </c>
      <c r="AA11" s="90"/>
      <c r="AB11" s="134"/>
      <c r="AC11" s="692"/>
      <c r="AD11" s="710"/>
      <c r="AE11" s="658"/>
      <c r="AF11" s="659"/>
      <c r="AG11" s="660"/>
      <c r="AH11" s="134"/>
      <c r="AI11" s="781" t="s">
        <v>148</v>
      </c>
      <c r="AJ11" s="782"/>
      <c r="AK11" s="782"/>
      <c r="AL11" s="782"/>
      <c r="AM11" s="782"/>
      <c r="AN11" s="783"/>
      <c r="AO11" s="134"/>
      <c r="AP11" s="134"/>
      <c r="AQ11" s="134"/>
      <c r="AR11" s="134"/>
      <c r="AS11" s="134"/>
      <c r="AT11" s="134"/>
    </row>
    <row r="12" spans="1:46" ht="25.15" customHeight="1" thickBot="1" x14ac:dyDescent="0.6">
      <c r="A12" s="692"/>
      <c r="B12" s="91">
        <v>7</v>
      </c>
      <c r="C12" s="155"/>
      <c r="D12" s="201"/>
      <c r="E12" s="202"/>
      <c r="F12" s="154" t="str">
        <f t="shared" si="0"/>
        <v/>
      </c>
      <c r="G12" s="199"/>
      <c r="H12" s="788"/>
      <c r="I12" s="700"/>
      <c r="J12" s="700"/>
      <c r="K12" s="700"/>
      <c r="L12" s="789"/>
      <c r="M12" s="196">
        <f t="shared" si="13"/>
        <v>0</v>
      </c>
      <c r="N12" s="100">
        <f t="shared" si="14"/>
        <v>0</v>
      </c>
      <c r="O12" s="101">
        <f t="shared" si="15"/>
        <v>0</v>
      </c>
      <c r="P12" s="102">
        <f t="shared" si="16"/>
        <v>0</v>
      </c>
      <c r="Q12" s="92">
        <f t="shared" si="17"/>
        <v>0</v>
      </c>
      <c r="R12" s="93">
        <f t="shared" si="18"/>
        <v>0</v>
      </c>
      <c r="S12" s="93">
        <f t="shared" si="5"/>
        <v>0</v>
      </c>
      <c r="T12" s="93">
        <f t="shared" si="6"/>
        <v>0</v>
      </c>
      <c r="U12" s="93">
        <f t="shared" si="19"/>
        <v>0</v>
      </c>
      <c r="V12" s="93">
        <f t="shared" si="8"/>
        <v>0</v>
      </c>
      <c r="W12" s="93">
        <f t="shared" si="9"/>
        <v>0</v>
      </c>
      <c r="X12" s="93">
        <f t="shared" si="10"/>
        <v>0</v>
      </c>
      <c r="Y12" s="6">
        <f t="shared" si="20"/>
        <v>0</v>
      </c>
      <c r="AA12" s="90"/>
      <c r="AB12" s="134"/>
      <c r="AC12" s="692"/>
      <c r="AD12" s="710"/>
      <c r="AE12" s="658"/>
      <c r="AF12" s="659"/>
      <c r="AG12" s="660"/>
      <c r="AH12" s="134"/>
      <c r="AI12" s="737" t="s">
        <v>231</v>
      </c>
      <c r="AJ12" s="738"/>
      <c r="AK12" s="738"/>
      <c r="AL12" s="738"/>
      <c r="AM12" s="738"/>
      <c r="AN12" s="739"/>
      <c r="AO12" s="134"/>
      <c r="AP12" s="134"/>
      <c r="AQ12" s="134"/>
      <c r="AR12" s="134"/>
      <c r="AS12" s="134"/>
      <c r="AT12" s="134"/>
    </row>
    <row r="13" spans="1:46" ht="25.15" customHeight="1" thickBot="1" x14ac:dyDescent="0.6">
      <c r="A13" s="692"/>
      <c r="B13" s="91">
        <v>8</v>
      </c>
      <c r="C13" s="155"/>
      <c r="D13" s="201"/>
      <c r="E13" s="202"/>
      <c r="F13" s="154" t="str">
        <f t="shared" si="0"/>
        <v/>
      </c>
      <c r="G13" s="199"/>
      <c r="H13" s="788"/>
      <c r="I13" s="700"/>
      <c r="J13" s="700"/>
      <c r="K13" s="700"/>
      <c r="L13" s="789"/>
      <c r="M13" s="196">
        <f t="shared" si="13"/>
        <v>0</v>
      </c>
      <c r="N13" s="100">
        <f t="shared" si="14"/>
        <v>0</v>
      </c>
      <c r="O13" s="101">
        <f t="shared" si="15"/>
        <v>0</v>
      </c>
      <c r="P13" s="102">
        <f t="shared" si="16"/>
        <v>0</v>
      </c>
      <c r="Q13" s="92">
        <f t="shared" si="17"/>
        <v>0</v>
      </c>
      <c r="R13" s="93">
        <f t="shared" si="18"/>
        <v>0</v>
      </c>
      <c r="S13" s="93">
        <f t="shared" si="5"/>
        <v>0</v>
      </c>
      <c r="T13" s="93">
        <f t="shared" si="6"/>
        <v>0</v>
      </c>
      <c r="U13" s="93">
        <f t="shared" si="19"/>
        <v>0</v>
      </c>
      <c r="V13" s="93">
        <f t="shared" si="8"/>
        <v>0</v>
      </c>
      <c r="W13" s="93">
        <f t="shared" si="9"/>
        <v>0</v>
      </c>
      <c r="X13" s="93">
        <f t="shared" si="10"/>
        <v>0</v>
      </c>
      <c r="Y13" s="6">
        <f t="shared" si="20"/>
        <v>0</v>
      </c>
      <c r="AA13" s="90"/>
      <c r="AB13" s="134"/>
      <c r="AC13" s="692"/>
      <c r="AD13" s="710"/>
      <c r="AE13" s="658"/>
      <c r="AF13" s="659"/>
      <c r="AG13" s="660"/>
      <c r="AH13" s="134"/>
      <c r="AI13" s="737"/>
      <c r="AJ13" s="738"/>
      <c r="AK13" s="738"/>
      <c r="AL13" s="738"/>
      <c r="AM13" s="738"/>
      <c r="AN13" s="739"/>
      <c r="AO13" s="134"/>
      <c r="AP13" s="134"/>
      <c r="AQ13" s="134"/>
      <c r="AR13" s="134"/>
      <c r="AS13" s="134"/>
      <c r="AT13" s="134"/>
    </row>
    <row r="14" spans="1:46" ht="25.15" customHeight="1" thickBot="1" x14ac:dyDescent="0.6">
      <c r="A14" s="692"/>
      <c r="B14" s="91">
        <v>9</v>
      </c>
      <c r="C14" s="155"/>
      <c r="D14" s="201"/>
      <c r="E14" s="202"/>
      <c r="F14" s="154" t="str">
        <f t="shared" si="0"/>
        <v/>
      </c>
      <c r="G14" s="199"/>
      <c r="H14" s="788"/>
      <c r="I14" s="700"/>
      <c r="J14" s="700"/>
      <c r="K14" s="700"/>
      <c r="L14" s="789"/>
      <c r="M14" s="196">
        <f t="shared" si="13"/>
        <v>0</v>
      </c>
      <c r="N14" s="103">
        <f>FLOOR(R14,1)</f>
        <v>0</v>
      </c>
      <c r="O14" s="104">
        <f>FLOOR(V14,1)</f>
        <v>0</v>
      </c>
      <c r="P14" s="105">
        <f>U14-X14</f>
        <v>0</v>
      </c>
      <c r="Q14" s="92">
        <f>T14+X14+Y14</f>
        <v>0</v>
      </c>
      <c r="R14" s="93">
        <f>M14/365</f>
        <v>0</v>
      </c>
      <c r="S14" s="93">
        <f>FLOOR(R14,1)</f>
        <v>0</v>
      </c>
      <c r="T14" s="93">
        <f>S14*365</f>
        <v>0</v>
      </c>
      <c r="U14" s="93">
        <f>M14-T14</f>
        <v>0</v>
      </c>
      <c r="V14" s="93">
        <f>U14/30</f>
        <v>0</v>
      </c>
      <c r="W14" s="93">
        <f>FLOOR(V14,1)</f>
        <v>0</v>
      </c>
      <c r="X14" s="93">
        <f>W14*30</f>
        <v>0</v>
      </c>
      <c r="Y14" s="6">
        <f>U14-X14</f>
        <v>0</v>
      </c>
      <c r="AA14" s="90"/>
      <c r="AB14" s="134"/>
      <c r="AC14" s="692"/>
      <c r="AD14" s="138"/>
      <c r="AE14" s="658"/>
      <c r="AF14" s="659"/>
      <c r="AG14" s="660"/>
      <c r="AH14" s="134"/>
      <c r="AI14" s="134"/>
      <c r="AJ14" s="134"/>
      <c r="AK14" s="134"/>
      <c r="AL14" s="134"/>
      <c r="AM14" s="134"/>
      <c r="AN14" s="134"/>
      <c r="AO14" s="134"/>
      <c r="AP14" s="134"/>
      <c r="AQ14" s="134"/>
      <c r="AR14" s="134"/>
      <c r="AS14" s="134"/>
      <c r="AT14" s="134"/>
    </row>
    <row r="15" spans="1:46" ht="25.15" customHeight="1" thickBot="1" x14ac:dyDescent="0.6">
      <c r="A15" s="693"/>
      <c r="B15" s="91">
        <v>10</v>
      </c>
      <c r="C15" s="155"/>
      <c r="D15" s="203"/>
      <c r="E15" s="204"/>
      <c r="F15" s="154" t="str">
        <f t="shared" si="0"/>
        <v/>
      </c>
      <c r="G15" s="200"/>
      <c r="H15" s="790"/>
      <c r="I15" s="791"/>
      <c r="J15" s="791"/>
      <c r="K15" s="791"/>
      <c r="L15" s="792"/>
      <c r="M15" s="196">
        <f t="shared" si="13"/>
        <v>0</v>
      </c>
      <c r="N15" s="106">
        <f t="shared" ref="N15:N16" si="21">FLOOR(R15,1)</f>
        <v>0</v>
      </c>
      <c r="O15" s="107">
        <f t="shared" ref="O15:O16" si="22">FLOOR(V15,1)</f>
        <v>0</v>
      </c>
      <c r="P15" s="108">
        <f t="shared" ref="P15:P16" si="23">U15-X15</f>
        <v>0</v>
      </c>
      <c r="Q15" s="92">
        <f t="shared" ref="Q15:Q16" si="24">T15+X15+Y15</f>
        <v>0</v>
      </c>
      <c r="R15" s="93">
        <f t="shared" ref="R15" si="25">M15/365</f>
        <v>0</v>
      </c>
      <c r="S15" s="93">
        <f t="shared" si="5"/>
        <v>0</v>
      </c>
      <c r="T15" s="93">
        <f t="shared" si="6"/>
        <v>0</v>
      </c>
      <c r="U15" s="93">
        <f t="shared" ref="U15" si="26">M15-T15</f>
        <v>0</v>
      </c>
      <c r="V15" s="93">
        <f t="shared" si="8"/>
        <v>0</v>
      </c>
      <c r="W15" s="93">
        <f t="shared" si="9"/>
        <v>0</v>
      </c>
      <c r="X15" s="93">
        <f t="shared" si="10"/>
        <v>0</v>
      </c>
      <c r="Y15" s="6">
        <f t="shared" ref="Y15" si="27">U15-X15</f>
        <v>0</v>
      </c>
      <c r="AB15" s="134"/>
      <c r="AC15" s="693"/>
      <c r="AD15" s="138"/>
      <c r="AE15" s="661"/>
      <c r="AF15" s="662"/>
      <c r="AG15" s="663"/>
      <c r="AH15" s="134"/>
      <c r="AI15" s="134"/>
      <c r="AJ15" s="134"/>
      <c r="AK15" s="134"/>
      <c r="AL15" s="134"/>
      <c r="AM15" s="134"/>
      <c r="AN15" s="134"/>
      <c r="AO15" s="134"/>
      <c r="AP15" s="134"/>
      <c r="AQ15" s="134"/>
      <c r="AR15" s="134"/>
      <c r="AS15" s="134"/>
      <c r="AT15" s="134"/>
    </row>
    <row r="16" spans="1:46" ht="22.5" thickBot="1" x14ac:dyDescent="0.6">
      <c r="A16" s="139"/>
      <c r="B16" s="139"/>
      <c r="C16" s="139"/>
      <c r="D16" s="139"/>
      <c r="E16" s="139"/>
      <c r="F16" s="139"/>
      <c r="G16" s="139"/>
      <c r="H16" s="139"/>
      <c r="I16" s="139"/>
      <c r="J16" s="139"/>
      <c r="K16" s="139"/>
      <c r="L16" s="139"/>
      <c r="M16" s="190">
        <f>SUM(M6:M15)</f>
        <v>0</v>
      </c>
      <c r="N16" s="110">
        <f t="shared" si="21"/>
        <v>0</v>
      </c>
      <c r="O16" s="111">
        <f t="shared" si="22"/>
        <v>0</v>
      </c>
      <c r="P16" s="112">
        <f t="shared" si="23"/>
        <v>0</v>
      </c>
      <c r="Q16" s="113">
        <f t="shared" si="24"/>
        <v>0</v>
      </c>
      <c r="R16" s="113">
        <f>M16/365</f>
        <v>0</v>
      </c>
      <c r="S16" s="113">
        <f t="shared" si="5"/>
        <v>0</v>
      </c>
      <c r="T16" s="113">
        <f t="shared" si="6"/>
        <v>0</v>
      </c>
      <c r="U16" s="113">
        <f>M16-T16</f>
        <v>0</v>
      </c>
      <c r="V16" s="113">
        <f t="shared" si="8"/>
        <v>0</v>
      </c>
      <c r="W16" s="113">
        <f t="shared" si="9"/>
        <v>0</v>
      </c>
      <c r="X16" s="113">
        <f t="shared" si="10"/>
        <v>0</v>
      </c>
      <c r="Y16" s="109"/>
      <c r="Z16" s="109"/>
      <c r="AA16" s="109"/>
      <c r="AB16" s="139"/>
      <c r="AC16" s="139"/>
      <c r="AD16" s="134"/>
      <c r="AE16" s="134"/>
      <c r="AF16" s="134"/>
      <c r="AG16" s="134"/>
      <c r="AH16" s="134"/>
      <c r="AI16" s="134"/>
      <c r="AJ16" s="134"/>
      <c r="AK16" s="134"/>
      <c r="AL16" s="134"/>
      <c r="AM16" s="134"/>
      <c r="AN16" s="134"/>
      <c r="AO16" s="134"/>
      <c r="AP16" s="134"/>
      <c r="AQ16" s="134"/>
      <c r="AR16" s="134"/>
      <c r="AS16" s="134"/>
      <c r="AT16" s="134"/>
    </row>
    <row r="17" spans="1:46" ht="22.5" thickBot="1" x14ac:dyDescent="0.6">
      <c r="A17" s="139"/>
      <c r="B17" s="139"/>
      <c r="C17" s="139"/>
      <c r="D17" s="139"/>
      <c r="E17" s="139"/>
      <c r="F17" s="139"/>
      <c r="G17" s="139"/>
      <c r="H17" s="139"/>
      <c r="I17" s="139"/>
      <c r="J17" s="139"/>
      <c r="K17" s="139"/>
      <c r="L17" s="139"/>
      <c r="M17" s="140"/>
      <c r="N17" s="141" t="s">
        <v>85</v>
      </c>
      <c r="O17" s="141" t="s">
        <v>86</v>
      </c>
      <c r="P17" s="141" t="s">
        <v>87</v>
      </c>
      <c r="Q17" s="113"/>
      <c r="R17" s="113"/>
      <c r="S17" s="113"/>
      <c r="T17" s="113"/>
      <c r="U17" s="113"/>
      <c r="V17" s="113"/>
      <c r="W17" s="113"/>
      <c r="X17" s="113"/>
      <c r="Y17" s="109"/>
      <c r="Z17" s="109"/>
      <c r="AA17" s="109"/>
      <c r="AB17" s="139"/>
      <c r="AC17" s="142" t="s">
        <v>103</v>
      </c>
      <c r="AD17" s="134"/>
      <c r="AE17" s="134"/>
      <c r="AF17" s="134"/>
      <c r="AG17" s="134"/>
      <c r="AH17" s="134"/>
      <c r="AI17" s="134"/>
      <c r="AJ17" s="134"/>
      <c r="AK17" s="134"/>
      <c r="AL17" s="134"/>
      <c r="AM17" s="134"/>
      <c r="AN17" s="134"/>
      <c r="AO17" s="134"/>
      <c r="AP17" s="134"/>
      <c r="AQ17" s="134"/>
      <c r="AR17" s="134"/>
      <c r="AS17" s="134"/>
      <c r="AT17" s="134"/>
    </row>
    <row r="18" spans="1:46" ht="23.25" thickTop="1" thickBot="1" x14ac:dyDescent="0.6">
      <c r="A18" s="674" t="s">
        <v>102</v>
      </c>
      <c r="B18" s="675"/>
      <c r="C18" s="675"/>
      <c r="D18" s="675"/>
      <c r="E18" s="675"/>
      <c r="F18" s="675"/>
      <c r="G18" s="676"/>
      <c r="H18" s="271" t="s">
        <v>30</v>
      </c>
      <c r="I18" s="671" t="s">
        <v>150</v>
      </c>
      <c r="J18" s="671"/>
      <c r="K18" s="671"/>
      <c r="L18" s="671"/>
      <c r="M18" s="99">
        <f>SUMIFS(M6:M15,G6:G15,"CS",H6:H15,"ss")</f>
        <v>0</v>
      </c>
      <c r="N18" s="114">
        <f t="shared" ref="N18:N23" si="28">FLOOR(R18,1)</f>
        <v>0</v>
      </c>
      <c r="O18" s="115">
        <f t="shared" ref="O18:O23" si="29">FLOOR(V18,1)</f>
        <v>0</v>
      </c>
      <c r="P18" s="116">
        <f t="shared" ref="P18:P23" si="30">U18-X18</f>
        <v>0</v>
      </c>
      <c r="Q18" s="117">
        <f t="shared" ref="Q18:Q23" si="31">T18+X18+Y18</f>
        <v>0</v>
      </c>
      <c r="R18" s="117">
        <f t="shared" ref="R18:R22" si="32">M18/365</f>
        <v>0</v>
      </c>
      <c r="S18" s="117">
        <f t="shared" ref="S18:S23" si="33">FLOOR(R18,1)</f>
        <v>0</v>
      </c>
      <c r="T18" s="117">
        <f t="shared" ref="T18:T23" si="34">S18*365</f>
        <v>0</v>
      </c>
      <c r="U18" s="117">
        <f t="shared" ref="U18:U22" si="35">M18-T18</f>
        <v>0</v>
      </c>
      <c r="V18" s="117">
        <f t="shared" ref="V18:V23" si="36">U18/30</f>
        <v>0</v>
      </c>
      <c r="W18" s="117">
        <f t="shared" ref="W18:W23" si="37">FLOOR(V18,1)</f>
        <v>0</v>
      </c>
      <c r="X18" s="117">
        <f t="shared" ref="X18:X23" si="38">W18*30</f>
        <v>0</v>
      </c>
      <c r="Y18" s="109"/>
      <c r="Z18" s="109"/>
      <c r="AA18" s="109"/>
      <c r="AB18" s="139"/>
      <c r="AC18" s="133">
        <f>ROUND(IF(IF(O18&gt;12,6,O18*0.5)+IF(P18&gt;15,0.5,0)+IF(N18&gt;0,6,0)&gt;12,6,IF(O18&gt;12,6,O18*0.5)+IF(P18&gt;15,0.5,0)+IF(N18&gt;0,6,0)),3)</f>
        <v>0</v>
      </c>
      <c r="AD18" s="134"/>
      <c r="AE18" s="134"/>
      <c r="AF18" s="134"/>
      <c r="AG18" s="134"/>
      <c r="AH18" s="134"/>
      <c r="AI18" s="134"/>
      <c r="AJ18" s="134"/>
      <c r="AK18" s="134"/>
      <c r="AL18" s="134"/>
      <c r="AM18" s="134"/>
      <c r="AN18" s="134"/>
      <c r="AO18" s="134"/>
      <c r="AP18" s="134"/>
      <c r="AQ18" s="134"/>
      <c r="AR18" s="134"/>
      <c r="AS18" s="134"/>
      <c r="AT18" s="134"/>
    </row>
    <row r="19" spans="1:46" ht="23.65" customHeight="1" thickTop="1" thickBot="1" x14ac:dyDescent="0.6">
      <c r="A19" s="677" t="s">
        <v>105</v>
      </c>
      <c r="B19" s="678"/>
      <c r="C19" s="678"/>
      <c r="D19" s="678"/>
      <c r="E19" s="678"/>
      <c r="F19" s="678"/>
      <c r="G19" s="679"/>
      <c r="H19" s="271" t="s">
        <v>30</v>
      </c>
      <c r="I19" s="671" t="s">
        <v>100</v>
      </c>
      <c r="J19" s="671"/>
      <c r="K19" s="671"/>
      <c r="L19" s="671"/>
      <c r="M19" s="99">
        <f>SUMIFS(M6:M15,G6:G15,"CS",H6:H15,"NON")</f>
        <v>0</v>
      </c>
      <c r="N19" s="118">
        <f t="shared" si="28"/>
        <v>0</v>
      </c>
      <c r="O19" s="119">
        <f t="shared" si="29"/>
        <v>0</v>
      </c>
      <c r="P19" s="120">
        <f t="shared" si="30"/>
        <v>0</v>
      </c>
      <c r="Q19" s="117">
        <f t="shared" si="31"/>
        <v>0</v>
      </c>
      <c r="R19" s="117">
        <f t="shared" si="32"/>
        <v>0</v>
      </c>
      <c r="S19" s="117">
        <f t="shared" si="33"/>
        <v>0</v>
      </c>
      <c r="T19" s="117">
        <f t="shared" si="34"/>
        <v>0</v>
      </c>
      <c r="U19" s="117">
        <f t="shared" si="35"/>
        <v>0</v>
      </c>
      <c r="V19" s="117">
        <f t="shared" si="36"/>
        <v>0</v>
      </c>
      <c r="W19" s="117">
        <f t="shared" si="37"/>
        <v>0</v>
      </c>
      <c r="X19" s="117">
        <f t="shared" si="38"/>
        <v>0</v>
      </c>
      <c r="Y19" s="109"/>
      <c r="Z19" s="109"/>
      <c r="AA19" s="109"/>
      <c r="AB19" s="139"/>
      <c r="AC19" s="133">
        <f>ROUND(IF(IF(O19&gt;12,3,O19*0.25)+IF(P19&gt;15,0.25,0)+IF(N19&gt;0,3,0)&gt;12,6,IF(O19&gt;12,3,O19*0.25)+IF(P19&gt;15,0.25,0)+IF(N19&gt;0,3,0)),3)</f>
        <v>0</v>
      </c>
      <c r="AD19" s="134"/>
      <c r="AE19" s="134"/>
      <c r="AF19" s="134"/>
      <c r="AG19" s="134"/>
      <c r="AH19" s="134"/>
      <c r="AI19" s="134"/>
      <c r="AJ19" s="134"/>
      <c r="AK19" s="134"/>
      <c r="AL19" s="134"/>
      <c r="AM19" s="134"/>
      <c r="AN19" s="134"/>
      <c r="AO19" s="134"/>
      <c r="AP19" s="134"/>
      <c r="AQ19" s="134"/>
      <c r="AR19" s="134"/>
      <c r="AS19" s="134"/>
      <c r="AT19" s="134"/>
    </row>
    <row r="20" spans="1:46" ht="23.65" customHeight="1" thickTop="1" thickBot="1" x14ac:dyDescent="0.6">
      <c r="A20" s="680"/>
      <c r="B20" s="681"/>
      <c r="C20" s="681"/>
      <c r="D20" s="681"/>
      <c r="E20" s="681"/>
      <c r="F20" s="681"/>
      <c r="G20" s="682"/>
      <c r="H20" s="272" t="s">
        <v>101</v>
      </c>
      <c r="I20" s="671" t="s">
        <v>150</v>
      </c>
      <c r="J20" s="671"/>
      <c r="K20" s="671"/>
      <c r="L20" s="671"/>
      <c r="M20" s="99">
        <f>SUMIFS(M6:M15,G6:G15,"ALTRO",H6:H15,"SS")+ SUMIFS(M6:M15,G6:G15,"AT",H6:H15,"SS")+SUMIFS(M6:M15,G6:G15,"AA",H6:H15,"SS")</f>
        <v>0</v>
      </c>
      <c r="N20" s="121">
        <f t="shared" si="28"/>
        <v>0</v>
      </c>
      <c r="O20" s="122">
        <f t="shared" si="29"/>
        <v>0</v>
      </c>
      <c r="P20" s="123">
        <f t="shared" si="30"/>
        <v>0</v>
      </c>
      <c r="Q20" s="117">
        <f t="shared" si="31"/>
        <v>0</v>
      </c>
      <c r="R20" s="117">
        <f t="shared" si="32"/>
        <v>0</v>
      </c>
      <c r="S20" s="117">
        <f t="shared" si="33"/>
        <v>0</v>
      </c>
      <c r="T20" s="117">
        <f t="shared" si="34"/>
        <v>0</v>
      </c>
      <c r="U20" s="117">
        <f t="shared" si="35"/>
        <v>0</v>
      </c>
      <c r="V20" s="117">
        <f t="shared" si="36"/>
        <v>0</v>
      </c>
      <c r="W20" s="117">
        <f t="shared" si="37"/>
        <v>0</v>
      </c>
      <c r="X20" s="117">
        <f t="shared" si="38"/>
        <v>0</v>
      </c>
      <c r="Y20" s="109"/>
      <c r="Z20" s="109"/>
      <c r="AA20" s="109"/>
      <c r="AB20" s="139"/>
      <c r="AC20" s="133">
        <f>ROUND(IF(IF(O20&gt;12,1.8,O20*0.15)+IF(P20&gt;15,0.15,0)+IF(N20&gt;0,1.8,0)&gt;12,1.8,IF(O20&gt;12,1.8,O20*0.15)+IF(P20&gt;15,0.15,0)+IF(N20&gt;0,1.8,0)),3)</f>
        <v>0</v>
      </c>
      <c r="AD20" s="134"/>
      <c r="AE20" s="134"/>
      <c r="AF20" s="134"/>
      <c r="AG20" s="134"/>
      <c r="AH20" s="134"/>
      <c r="AI20" s="134"/>
      <c r="AJ20" s="134"/>
      <c r="AK20" s="134"/>
      <c r="AL20" s="134"/>
      <c r="AM20" s="134"/>
      <c r="AN20" s="134"/>
      <c r="AO20" s="134"/>
      <c r="AP20" s="134"/>
      <c r="AQ20" s="134"/>
      <c r="AR20" s="134"/>
      <c r="AS20" s="134"/>
      <c r="AT20" s="134"/>
    </row>
    <row r="21" spans="1:46" ht="23.65" customHeight="1" thickTop="1" thickBot="1" x14ac:dyDescent="0.6">
      <c r="A21" s="680"/>
      <c r="B21" s="681"/>
      <c r="C21" s="681"/>
      <c r="D21" s="681"/>
      <c r="E21" s="681"/>
      <c r="F21" s="681"/>
      <c r="G21" s="682"/>
      <c r="H21" s="272" t="s">
        <v>101</v>
      </c>
      <c r="I21" s="671" t="s">
        <v>100</v>
      </c>
      <c r="J21" s="671"/>
      <c r="K21" s="671"/>
      <c r="L21" s="671"/>
      <c r="M21" s="99">
        <f>SUMIFS(M6:M15,G6:G15,"ALTRO",H6:H15,"NON")+      SUMIFS(M6:M15,G6:G15,"Aa",H6:H15,"NON")+    SUMIFS(M6:M15,G6:G15,"AT",H6:H15,"NON")</f>
        <v>0</v>
      </c>
      <c r="N21" s="124">
        <f t="shared" si="28"/>
        <v>0</v>
      </c>
      <c r="O21" s="125">
        <f t="shared" si="29"/>
        <v>0</v>
      </c>
      <c r="P21" s="126">
        <f t="shared" si="30"/>
        <v>0</v>
      </c>
      <c r="Q21" s="117">
        <f t="shared" si="31"/>
        <v>0</v>
      </c>
      <c r="R21" s="117">
        <f t="shared" si="32"/>
        <v>0</v>
      </c>
      <c r="S21" s="117">
        <f t="shared" si="33"/>
        <v>0</v>
      </c>
      <c r="T21" s="117">
        <f t="shared" si="34"/>
        <v>0</v>
      </c>
      <c r="U21" s="117">
        <f t="shared" si="35"/>
        <v>0</v>
      </c>
      <c r="V21" s="117">
        <f t="shared" si="36"/>
        <v>0</v>
      </c>
      <c r="W21" s="117">
        <f t="shared" si="37"/>
        <v>0</v>
      </c>
      <c r="X21" s="117">
        <f t="shared" si="38"/>
        <v>0</v>
      </c>
      <c r="Y21" s="109"/>
      <c r="Z21" s="109"/>
      <c r="AA21" s="109"/>
      <c r="AB21" s="139"/>
      <c r="AC21" s="133">
        <f>ROUND(IF(IF(O21&gt;12,0.9,O21*0.075)+IF(P21&gt;15,0.075,0)+IF(N21&gt;0,0.9,0)&gt;12,0.9,IF(O21&gt;12,0.9,O21*0.075)+IF(P21&gt;15,0.075,0)+IF(N21&gt;0,0.9,0)),3)</f>
        <v>0</v>
      </c>
      <c r="AD21" s="134"/>
      <c r="AE21" s="134"/>
      <c r="AF21" s="134"/>
      <c r="AG21" s="134"/>
      <c r="AH21" s="134"/>
      <c r="AI21" s="134"/>
      <c r="AJ21" s="134"/>
      <c r="AK21" s="134"/>
      <c r="AL21" s="134"/>
      <c r="AM21" s="134"/>
      <c r="AN21" s="134"/>
      <c r="AO21" s="134"/>
      <c r="AP21" s="134"/>
      <c r="AQ21" s="134"/>
      <c r="AR21" s="134"/>
      <c r="AS21" s="134"/>
      <c r="AT21" s="134"/>
    </row>
    <row r="22" spans="1:46" ht="23.65" customHeight="1" thickTop="1" thickBot="1" x14ac:dyDescent="0.6">
      <c r="A22" s="641" t="s">
        <v>109</v>
      </c>
      <c r="B22" s="642"/>
      <c r="C22" s="642"/>
      <c r="D22" s="642"/>
      <c r="E22" s="642"/>
      <c r="F22" s="645" t="str">
        <f>IF(+Anno_1=0,"",+Anno_1)</f>
        <v/>
      </c>
      <c r="G22" s="646"/>
      <c r="H22" s="272" t="s">
        <v>101</v>
      </c>
      <c r="I22" s="671" t="s">
        <v>154</v>
      </c>
      <c r="J22" s="671"/>
      <c r="K22" s="671"/>
      <c r="L22" s="671"/>
      <c r="M22" s="99">
        <f>SUMIFS(M6:M15,G6:G15,"ALTRO",H6:H15,"ENTE")</f>
        <v>0</v>
      </c>
      <c r="N22" s="127">
        <f t="shared" si="28"/>
        <v>0</v>
      </c>
      <c r="O22" s="128">
        <f t="shared" si="29"/>
        <v>0</v>
      </c>
      <c r="P22" s="129">
        <f t="shared" si="30"/>
        <v>0</v>
      </c>
      <c r="Q22" s="117">
        <f t="shared" si="31"/>
        <v>0</v>
      </c>
      <c r="R22" s="117">
        <f t="shared" si="32"/>
        <v>0</v>
      </c>
      <c r="S22" s="117">
        <f t="shared" si="33"/>
        <v>0</v>
      </c>
      <c r="T22" s="117">
        <f t="shared" si="34"/>
        <v>0</v>
      </c>
      <c r="U22" s="117">
        <f t="shared" si="35"/>
        <v>0</v>
      </c>
      <c r="V22" s="117">
        <f t="shared" si="36"/>
        <v>0</v>
      </c>
      <c r="W22" s="117">
        <f t="shared" si="37"/>
        <v>0</v>
      </c>
      <c r="X22" s="117">
        <f t="shared" si="38"/>
        <v>0</v>
      </c>
      <c r="Y22" s="109"/>
      <c r="Z22" s="109"/>
      <c r="AA22" s="109"/>
      <c r="AB22" s="139"/>
      <c r="AC22" s="133">
        <f>ROUND(IF(IF(O22&gt;12,0.6,O22*0.05)+IF(P22&gt;15,0.05,0)+IF(N22&gt;0,0.6,0)&gt;12,0.6,IF(O22&gt;12,0.6,O22*0.05)+IF(P22&gt;15,0.05,0)+IF(N22&gt;0,0.6,0)),3)</f>
        <v>0</v>
      </c>
      <c r="AD22" s="134"/>
      <c r="AE22" s="134"/>
      <c r="AF22" s="134"/>
      <c r="AG22" s="134"/>
      <c r="AH22" s="134"/>
      <c r="AI22" s="134"/>
      <c r="AJ22" s="134"/>
      <c r="AK22" s="134"/>
      <c r="AL22" s="134"/>
      <c r="AM22" s="134"/>
      <c r="AN22" s="134"/>
      <c r="AO22" s="134"/>
      <c r="AP22" s="134"/>
      <c r="AQ22" s="134"/>
      <c r="AR22" s="134"/>
      <c r="AS22" s="134"/>
      <c r="AT22" s="134"/>
    </row>
    <row r="23" spans="1:46" ht="23.65" customHeight="1" thickTop="1" thickBot="1" x14ac:dyDescent="0.6">
      <c r="A23" s="643"/>
      <c r="B23" s="644"/>
      <c r="C23" s="644"/>
      <c r="D23" s="644"/>
      <c r="E23" s="644"/>
      <c r="F23" s="647"/>
      <c r="G23" s="648"/>
      <c r="H23" s="668" t="s">
        <v>110</v>
      </c>
      <c r="I23" s="669"/>
      <c r="J23" s="669"/>
      <c r="K23" s="669"/>
      <c r="L23" s="670"/>
      <c r="M23" s="94">
        <f>SUM(M18:M22)</f>
        <v>0</v>
      </c>
      <c r="N23" s="206">
        <f t="shared" si="28"/>
        <v>0</v>
      </c>
      <c r="O23" s="207">
        <f t="shared" si="29"/>
        <v>0</v>
      </c>
      <c r="P23" s="208">
        <f t="shared" si="30"/>
        <v>0</v>
      </c>
      <c r="Q23" s="113">
        <f t="shared" si="31"/>
        <v>0</v>
      </c>
      <c r="R23" s="113">
        <f>M23/365</f>
        <v>0</v>
      </c>
      <c r="S23" s="113">
        <f t="shared" si="33"/>
        <v>0</v>
      </c>
      <c r="T23" s="113">
        <f t="shared" si="34"/>
        <v>0</v>
      </c>
      <c r="U23" s="113">
        <f>M23-T23</f>
        <v>0</v>
      </c>
      <c r="V23" s="113">
        <f t="shared" si="36"/>
        <v>0</v>
      </c>
      <c r="W23" s="113">
        <f t="shared" si="37"/>
        <v>0</v>
      </c>
      <c r="X23" s="113">
        <f t="shared" si="38"/>
        <v>0</v>
      </c>
      <c r="Y23" s="109"/>
      <c r="Z23" s="109"/>
      <c r="AA23" s="109"/>
      <c r="AB23" s="139"/>
      <c r="AC23" s="205">
        <f>IF(SUM(AC18:AC22)&gt;6,6,SUM(AC18:AC22))</f>
        <v>0</v>
      </c>
      <c r="AD23" s="134"/>
      <c r="AE23" s="134"/>
      <c r="AF23" s="134"/>
      <c r="AG23" s="134"/>
      <c r="AH23" s="134"/>
      <c r="AI23" s="134"/>
      <c r="AJ23" s="134"/>
      <c r="AK23" s="134"/>
      <c r="AL23" s="134"/>
      <c r="AM23" s="134"/>
      <c r="AN23" s="134"/>
      <c r="AO23" s="134"/>
      <c r="AP23" s="134"/>
      <c r="AQ23" s="134"/>
      <c r="AR23" s="134"/>
      <c r="AS23" s="134"/>
      <c r="AT23" s="134"/>
    </row>
    <row r="24" spans="1:46" ht="22.9" x14ac:dyDescent="0.4">
      <c r="A24" s="139"/>
      <c r="B24" s="139"/>
      <c r="C24" s="139"/>
      <c r="D24" s="139"/>
      <c r="E24" s="139"/>
      <c r="F24" s="139"/>
      <c r="G24" s="139"/>
      <c r="H24" s="143"/>
      <c r="I24" s="144"/>
      <c r="J24" s="145"/>
      <c r="K24" s="145"/>
      <c r="L24" s="145"/>
      <c r="M24" s="140"/>
      <c r="N24" s="146"/>
      <c r="O24" s="146"/>
      <c r="P24" s="146"/>
      <c r="Q24" s="109"/>
      <c r="R24" s="109"/>
      <c r="S24" s="109"/>
      <c r="T24" s="109"/>
      <c r="U24" s="109"/>
      <c r="V24" s="109"/>
      <c r="W24" s="109"/>
      <c r="X24" s="109"/>
      <c r="Y24" s="109"/>
      <c r="Z24" s="109"/>
      <c r="AA24" s="109"/>
      <c r="AB24" s="139"/>
      <c r="AC24" s="147"/>
      <c r="AD24" s="134"/>
      <c r="AE24" s="134"/>
      <c r="AF24" s="134"/>
      <c r="AG24" s="134"/>
      <c r="AH24" s="134"/>
      <c r="AI24" s="134"/>
      <c r="AJ24" s="134"/>
      <c r="AK24" s="134"/>
      <c r="AL24" s="134"/>
      <c r="AM24" s="134"/>
      <c r="AN24" s="134"/>
      <c r="AO24" s="134"/>
      <c r="AP24" s="134"/>
      <c r="AQ24" s="134"/>
      <c r="AR24" s="134"/>
      <c r="AS24" s="134"/>
      <c r="AT24" s="134"/>
    </row>
    <row r="25" spans="1:46" ht="22.5" thickBot="1" x14ac:dyDescent="0.6">
      <c r="A25" s="139"/>
      <c r="B25" s="139"/>
      <c r="C25" s="139"/>
      <c r="D25" s="139"/>
      <c r="E25" s="139"/>
      <c r="F25" s="139"/>
      <c r="G25" s="139"/>
      <c r="H25" s="139"/>
      <c r="I25" s="139"/>
      <c r="J25" s="139"/>
      <c r="K25" s="139"/>
      <c r="L25" s="139"/>
      <c r="M25" s="140"/>
      <c r="N25" s="141" t="s">
        <v>85</v>
      </c>
      <c r="O25" s="141" t="s">
        <v>86</v>
      </c>
      <c r="P25" s="141" t="s">
        <v>87</v>
      </c>
      <c r="Q25" s="113"/>
      <c r="R25" s="113"/>
      <c r="S25" s="113"/>
      <c r="T25" s="113"/>
      <c r="U25" s="113"/>
      <c r="V25" s="113"/>
      <c r="W25" s="113"/>
      <c r="X25" s="113"/>
      <c r="Y25" s="109"/>
      <c r="Z25" s="109"/>
      <c r="AA25" s="109"/>
      <c r="AB25" s="139"/>
      <c r="AC25" s="142" t="s">
        <v>103</v>
      </c>
      <c r="AD25" s="134"/>
      <c r="AE25" s="134"/>
      <c r="AF25" s="134"/>
      <c r="AG25" s="134"/>
      <c r="AH25" s="134"/>
      <c r="AI25" s="134"/>
      <c r="AJ25" s="134"/>
      <c r="AK25" s="134"/>
      <c r="AL25" s="134"/>
      <c r="AM25" s="134"/>
      <c r="AN25" s="134"/>
      <c r="AO25" s="134"/>
      <c r="AP25" s="134"/>
      <c r="AQ25" s="134"/>
      <c r="AR25" s="134"/>
      <c r="AS25" s="134"/>
      <c r="AT25" s="134"/>
    </row>
    <row r="26" spans="1:46" ht="23.25" thickTop="1" thickBot="1" x14ac:dyDescent="0.6">
      <c r="A26" s="748" t="s">
        <v>102</v>
      </c>
      <c r="B26" s="749"/>
      <c r="C26" s="749"/>
      <c r="D26" s="749"/>
      <c r="E26" s="749"/>
      <c r="F26" s="749"/>
      <c r="G26" s="750"/>
      <c r="H26" s="273" t="s">
        <v>37</v>
      </c>
      <c r="I26" s="718" t="s">
        <v>150</v>
      </c>
      <c r="J26" s="719"/>
      <c r="K26" s="719"/>
      <c r="L26" s="720"/>
      <c r="M26" s="99">
        <f>SUMIFS(M6:M15,G6:G15,"AA",H6:H15,"ss")</f>
        <v>0</v>
      </c>
      <c r="N26" s="130">
        <f t="shared" ref="N26:N31" si="39">FLOOR(R26,1)</f>
        <v>0</v>
      </c>
      <c r="O26" s="131">
        <f t="shared" ref="O26:O31" si="40">FLOOR(V26,1)</f>
        <v>0</v>
      </c>
      <c r="P26" s="132">
        <f t="shared" ref="P26:P31" si="41">U26-X26</f>
        <v>0</v>
      </c>
      <c r="Q26" s="113">
        <f t="shared" ref="Q26:Q31" si="42">T26+X26+Y26</f>
        <v>0</v>
      </c>
      <c r="R26" s="113">
        <f t="shared" ref="R26:R30" si="43">M26/365</f>
        <v>0</v>
      </c>
      <c r="S26" s="113">
        <f t="shared" ref="S26:S31" si="44">FLOOR(R26,1)</f>
        <v>0</v>
      </c>
      <c r="T26" s="113">
        <f t="shared" ref="T26:T31" si="45">S26*365</f>
        <v>0</v>
      </c>
      <c r="U26" s="113">
        <f t="shared" ref="U26:U30" si="46">M26-T26</f>
        <v>0</v>
      </c>
      <c r="V26" s="113">
        <f t="shared" ref="V26:V31" si="47">U26/30</f>
        <v>0</v>
      </c>
      <c r="W26" s="113">
        <f t="shared" ref="W26:W31" si="48">FLOOR(V26,1)</f>
        <v>0</v>
      </c>
      <c r="X26" s="113">
        <f t="shared" ref="X26:X31" si="49">W26*30</f>
        <v>0</v>
      </c>
      <c r="Y26" s="109"/>
      <c r="Z26" s="109"/>
      <c r="AA26" s="109"/>
      <c r="AB26" s="139"/>
      <c r="AC26" s="133">
        <f>ROUND(IF(IF(O26&gt;12,6,O26*0.5)+IF(P26&gt;15,0.5,0)+IF(N26&gt;0,6,0)&gt;12,6,IF(O26&gt;12,6,O26*0.5)+IF(P26&gt;15,0.5,0)+IF(N26&gt;0,6,0)),3)</f>
        <v>0</v>
      </c>
      <c r="AD26" s="134"/>
      <c r="AE26" s="134"/>
      <c r="AF26" s="134"/>
      <c r="AG26" s="134"/>
      <c r="AH26" s="134"/>
      <c r="AI26" s="134"/>
      <c r="AJ26" s="134"/>
      <c r="AK26" s="134"/>
      <c r="AL26" s="134"/>
      <c r="AM26" s="134"/>
      <c r="AN26" s="134"/>
      <c r="AO26" s="134"/>
      <c r="AP26" s="134"/>
      <c r="AQ26" s="134"/>
      <c r="AR26" s="134"/>
      <c r="AS26" s="134"/>
      <c r="AT26" s="134"/>
    </row>
    <row r="27" spans="1:46" ht="23.65" customHeight="1" thickTop="1" thickBot="1" x14ac:dyDescent="0.6">
      <c r="A27" s="751" t="s">
        <v>104</v>
      </c>
      <c r="B27" s="752"/>
      <c r="C27" s="752"/>
      <c r="D27" s="752"/>
      <c r="E27" s="752"/>
      <c r="F27" s="752"/>
      <c r="G27" s="753"/>
      <c r="H27" s="273" t="s">
        <v>37</v>
      </c>
      <c r="I27" s="718" t="s">
        <v>100</v>
      </c>
      <c r="J27" s="719"/>
      <c r="K27" s="719"/>
      <c r="L27" s="720"/>
      <c r="M27" s="99">
        <f>SUMIFS(M6:M15,G6:G15,"AA",H6:H15,"NON")</f>
        <v>0</v>
      </c>
      <c r="N27" s="121">
        <f t="shared" si="39"/>
        <v>0</v>
      </c>
      <c r="O27" s="122">
        <f t="shared" si="40"/>
        <v>0</v>
      </c>
      <c r="P27" s="123">
        <f t="shared" si="41"/>
        <v>0</v>
      </c>
      <c r="Q27" s="113">
        <f t="shared" si="42"/>
        <v>0</v>
      </c>
      <c r="R27" s="113">
        <f t="shared" si="43"/>
        <v>0</v>
      </c>
      <c r="S27" s="113">
        <f t="shared" si="44"/>
        <v>0</v>
      </c>
      <c r="T27" s="113">
        <f t="shared" si="45"/>
        <v>0</v>
      </c>
      <c r="U27" s="113">
        <f t="shared" si="46"/>
        <v>0</v>
      </c>
      <c r="V27" s="113">
        <f t="shared" si="47"/>
        <v>0</v>
      </c>
      <c r="W27" s="113">
        <f t="shared" si="48"/>
        <v>0</v>
      </c>
      <c r="X27" s="113">
        <f t="shared" si="49"/>
        <v>0</v>
      </c>
      <c r="Y27" s="109"/>
      <c r="Z27" s="109"/>
      <c r="AA27" s="109"/>
      <c r="AB27" s="139"/>
      <c r="AC27" s="133">
        <f>IF(IF(O27&gt;12,3,O27*0.25)+IF(P27&gt;15,0.25,0)+IF(N27&gt;0,3,0)&gt;12,6,IF(O27&gt;12,3,O27*0.25)+IF(P27&gt;15,0.25,0)+IF(N27&gt;0,3,0))</f>
        <v>0</v>
      </c>
      <c r="AD27" s="134"/>
      <c r="AE27" s="134"/>
      <c r="AF27" s="134"/>
      <c r="AG27" s="134"/>
      <c r="AH27" s="134"/>
      <c r="AI27" s="134"/>
      <c r="AJ27" s="134"/>
      <c r="AK27" s="134"/>
      <c r="AL27" s="134"/>
      <c r="AM27" s="134"/>
      <c r="AN27" s="134"/>
      <c r="AO27" s="134"/>
      <c r="AP27" s="134"/>
      <c r="AQ27" s="134"/>
      <c r="AR27" s="134"/>
      <c r="AS27" s="134"/>
      <c r="AT27" s="134"/>
    </row>
    <row r="28" spans="1:46" ht="23.65" customHeight="1" thickTop="1" thickBot="1" x14ac:dyDescent="0.6">
      <c r="A28" s="754"/>
      <c r="B28" s="755"/>
      <c r="C28" s="755"/>
      <c r="D28" s="755"/>
      <c r="E28" s="755"/>
      <c r="F28" s="755"/>
      <c r="G28" s="756"/>
      <c r="H28" s="274" t="s">
        <v>101</v>
      </c>
      <c r="I28" s="718" t="s">
        <v>150</v>
      </c>
      <c r="J28" s="719"/>
      <c r="K28" s="719"/>
      <c r="L28" s="720"/>
      <c r="M28" s="99">
        <f xml:space="preserve">   SUMIFS(M6:M15,G6:G15,"ALTRO",H6:H15,"SS")   +     SUMIFS(M6:M15,G6:G15,"CS",H6:H15,"SS")+SUMIFS(M6:M15,G6:G15,"AT",H6:H15,"SS")</f>
        <v>0</v>
      </c>
      <c r="N28" s="121">
        <f t="shared" si="39"/>
        <v>0</v>
      </c>
      <c r="O28" s="122">
        <f t="shared" si="40"/>
        <v>0</v>
      </c>
      <c r="P28" s="123">
        <f t="shared" si="41"/>
        <v>0</v>
      </c>
      <c r="Q28" s="113">
        <f t="shared" si="42"/>
        <v>0</v>
      </c>
      <c r="R28" s="113">
        <f t="shared" si="43"/>
        <v>0</v>
      </c>
      <c r="S28" s="113">
        <f t="shared" si="44"/>
        <v>0</v>
      </c>
      <c r="T28" s="113">
        <f t="shared" si="45"/>
        <v>0</v>
      </c>
      <c r="U28" s="113">
        <f t="shared" si="46"/>
        <v>0</v>
      </c>
      <c r="V28" s="113">
        <f t="shared" si="47"/>
        <v>0</v>
      </c>
      <c r="W28" s="113">
        <f t="shared" si="48"/>
        <v>0</v>
      </c>
      <c r="X28" s="113">
        <f t="shared" si="49"/>
        <v>0</v>
      </c>
      <c r="Y28" s="109"/>
      <c r="Z28" s="109"/>
      <c r="AA28" s="109"/>
      <c r="AB28" s="139"/>
      <c r="AC28" s="133">
        <f>ROUND(IF(IF(O28&gt;12,1.2,O28*0.1)+IF(P28&gt;15,0.1,0)+IF(N28&gt;0,1.2,0)&gt;12,1.2,IF(O28&gt;12,1.2,O28*0.1)+IF(P28&gt;15,0.1,0)+IF(N28&gt;0,1.2,0)),3)</f>
        <v>0</v>
      </c>
      <c r="AD28" s="134"/>
      <c r="AE28" s="134"/>
      <c r="AF28" s="134"/>
      <c r="AG28" s="134"/>
      <c r="AH28" s="134"/>
      <c r="AI28" s="134"/>
      <c r="AJ28" s="134"/>
      <c r="AK28" s="134"/>
      <c r="AL28" s="134"/>
      <c r="AM28" s="134"/>
      <c r="AN28" s="134"/>
      <c r="AO28" s="134"/>
      <c r="AP28" s="134"/>
      <c r="AQ28" s="134"/>
      <c r="AR28" s="134"/>
      <c r="AS28" s="134"/>
      <c r="AT28" s="134"/>
    </row>
    <row r="29" spans="1:46" ht="23.65" customHeight="1" thickTop="1" thickBot="1" x14ac:dyDescent="0.6">
      <c r="A29" s="754"/>
      <c r="B29" s="755"/>
      <c r="C29" s="755"/>
      <c r="D29" s="755"/>
      <c r="E29" s="755"/>
      <c r="F29" s="755"/>
      <c r="G29" s="756"/>
      <c r="H29" s="274" t="s">
        <v>101</v>
      </c>
      <c r="I29" s="718" t="s">
        <v>100</v>
      </c>
      <c r="J29" s="719"/>
      <c r="K29" s="719"/>
      <c r="L29" s="720"/>
      <c r="M29" s="99">
        <f>SUMIFS(M6:M15,G6:G15,"ALTRO",H6:H15,"NON")     +SUMIFS(M6:M15,G6:G15,"cs",H6:H15,"NON")      +SUMIFS(M6:M15,G6:G15,"AT",H6:H15,"NON")</f>
        <v>0</v>
      </c>
      <c r="N29" s="121">
        <f t="shared" si="39"/>
        <v>0</v>
      </c>
      <c r="O29" s="122">
        <f t="shared" si="40"/>
        <v>0</v>
      </c>
      <c r="P29" s="123">
        <f t="shared" si="41"/>
        <v>0</v>
      </c>
      <c r="Q29" s="113">
        <f t="shared" si="42"/>
        <v>0</v>
      </c>
      <c r="R29" s="113">
        <f t="shared" si="43"/>
        <v>0</v>
      </c>
      <c r="S29" s="113">
        <f t="shared" si="44"/>
        <v>0</v>
      </c>
      <c r="T29" s="113">
        <f t="shared" si="45"/>
        <v>0</v>
      </c>
      <c r="U29" s="113">
        <f t="shared" si="46"/>
        <v>0</v>
      </c>
      <c r="V29" s="113">
        <f t="shared" si="47"/>
        <v>0</v>
      </c>
      <c r="W29" s="113">
        <f t="shared" si="48"/>
        <v>0</v>
      </c>
      <c r="X29" s="113">
        <f t="shared" si="49"/>
        <v>0</v>
      </c>
      <c r="Y29" s="109"/>
      <c r="Z29" s="109"/>
      <c r="AA29" s="109"/>
      <c r="AB29" s="139"/>
      <c r="AC29" s="133">
        <f>ROUND(IF(IF(O29&gt;12,0.6,O29*0.05)+IF(P29&gt;15,0.05,0)+IF(N29&gt;0,0.6,0)&gt;12,0.6,IF(O29&gt;12,0.6,O29*0.05)+IF(P29&gt;15,0.05,0)+IF(N29&gt;0,0.6,0)),3)</f>
        <v>0</v>
      </c>
      <c r="AD29" s="134"/>
      <c r="AE29" s="134"/>
      <c r="AF29" s="134"/>
      <c r="AG29" s="134"/>
      <c r="AH29" s="134"/>
      <c r="AI29" s="134"/>
      <c r="AJ29" s="134"/>
      <c r="AK29" s="134"/>
      <c r="AL29" s="134"/>
      <c r="AM29" s="134"/>
      <c r="AN29" s="134"/>
      <c r="AO29" s="134"/>
      <c r="AP29" s="134"/>
      <c r="AQ29" s="134"/>
      <c r="AR29" s="134"/>
      <c r="AS29" s="134"/>
      <c r="AT29" s="134"/>
    </row>
    <row r="30" spans="1:46" ht="23.65" customHeight="1" thickTop="1" thickBot="1" x14ac:dyDescent="0.6">
      <c r="A30" s="766" t="s">
        <v>109</v>
      </c>
      <c r="B30" s="767"/>
      <c r="C30" s="767"/>
      <c r="D30" s="767"/>
      <c r="E30" s="767"/>
      <c r="F30" s="770" t="str">
        <f>IF(+Anno_1=0,"",+Anno_1)</f>
        <v/>
      </c>
      <c r="G30" s="771"/>
      <c r="H30" s="274" t="s">
        <v>101</v>
      </c>
      <c r="I30" s="718" t="s">
        <v>154</v>
      </c>
      <c r="J30" s="719"/>
      <c r="K30" s="719"/>
      <c r="L30" s="720"/>
      <c r="M30" s="194">
        <f>SUMIFS(M6:M15,G6:G15,"ALTRO",H6:H15,"ENTE")</f>
        <v>0</v>
      </c>
      <c r="N30" s="118">
        <f t="shared" si="39"/>
        <v>0</v>
      </c>
      <c r="O30" s="119">
        <f t="shared" si="40"/>
        <v>0</v>
      </c>
      <c r="P30" s="120">
        <f t="shared" si="41"/>
        <v>0</v>
      </c>
      <c r="Q30" s="113">
        <f t="shared" si="42"/>
        <v>0</v>
      </c>
      <c r="R30" s="113">
        <f t="shared" si="43"/>
        <v>0</v>
      </c>
      <c r="S30" s="113">
        <f t="shared" si="44"/>
        <v>0</v>
      </c>
      <c r="T30" s="113">
        <f t="shared" si="45"/>
        <v>0</v>
      </c>
      <c r="U30" s="113">
        <f t="shared" si="46"/>
        <v>0</v>
      </c>
      <c r="V30" s="113">
        <f t="shared" si="47"/>
        <v>0</v>
      </c>
      <c r="W30" s="113">
        <f t="shared" si="48"/>
        <v>0</v>
      </c>
      <c r="X30" s="113">
        <f t="shared" si="49"/>
        <v>0</v>
      </c>
      <c r="Y30" s="109"/>
      <c r="Z30" s="109"/>
      <c r="AA30" s="109"/>
      <c r="AB30" s="139"/>
      <c r="AC30" s="133">
        <f>ROUND(IF(IF(O30&gt;12,0.6,O30*0.05)+IF(P30&gt;15,0.05,0)+IF(N30&gt;0,0.6,0)&gt;12,0.6,IF(O30&gt;12,0.6,O30*0.05)+IF(P30&gt;15,0.05,0)+IF(N30&gt;0,0.6,0)),3)</f>
        <v>0</v>
      </c>
      <c r="AD30" s="134"/>
      <c r="AE30" s="134"/>
      <c r="AF30" s="134"/>
      <c r="AG30" s="134"/>
      <c r="AH30" s="134"/>
      <c r="AI30" s="134"/>
      <c r="AJ30" s="134"/>
      <c r="AK30" s="134"/>
      <c r="AL30" s="134"/>
      <c r="AM30" s="134"/>
      <c r="AN30" s="134"/>
      <c r="AO30" s="134"/>
      <c r="AP30" s="134"/>
      <c r="AQ30" s="134"/>
      <c r="AR30" s="134"/>
      <c r="AS30" s="134"/>
      <c r="AT30" s="134"/>
    </row>
    <row r="31" spans="1:46" ht="23.65" customHeight="1" thickTop="1" thickBot="1" x14ac:dyDescent="0.6">
      <c r="A31" s="768"/>
      <c r="B31" s="769"/>
      <c r="C31" s="769"/>
      <c r="D31" s="769"/>
      <c r="E31" s="769"/>
      <c r="F31" s="772"/>
      <c r="G31" s="773"/>
      <c r="H31" s="668" t="s">
        <v>110</v>
      </c>
      <c r="I31" s="669"/>
      <c r="J31" s="669"/>
      <c r="K31" s="669"/>
      <c r="L31" s="670"/>
      <c r="M31" s="98">
        <f>SUM(M26:M30)</f>
        <v>0</v>
      </c>
      <c r="N31" s="209">
        <f t="shared" si="39"/>
        <v>0</v>
      </c>
      <c r="O31" s="207">
        <f t="shared" si="40"/>
        <v>0</v>
      </c>
      <c r="P31" s="208">
        <f t="shared" si="41"/>
        <v>0</v>
      </c>
      <c r="Q31" s="113">
        <f t="shared" si="42"/>
        <v>0</v>
      </c>
      <c r="R31" s="113">
        <f>M31/365</f>
        <v>0</v>
      </c>
      <c r="S31" s="113">
        <f t="shared" si="44"/>
        <v>0</v>
      </c>
      <c r="T31" s="113">
        <f t="shared" si="45"/>
        <v>0</v>
      </c>
      <c r="U31" s="113">
        <f>M31-T31</f>
        <v>0</v>
      </c>
      <c r="V31" s="113">
        <f t="shared" si="47"/>
        <v>0</v>
      </c>
      <c r="W31" s="113">
        <f t="shared" si="48"/>
        <v>0</v>
      </c>
      <c r="X31" s="113">
        <f t="shared" si="49"/>
        <v>0</v>
      </c>
      <c r="Y31" s="109"/>
      <c r="Z31" s="109"/>
      <c r="AA31" s="109"/>
      <c r="AB31" s="139"/>
      <c r="AC31" s="205">
        <f>IF(SUM(AC26:AC30)&gt;6,6,SUM(AC26:AC30))</f>
        <v>0</v>
      </c>
      <c r="AD31" s="134"/>
      <c r="AE31" s="134"/>
      <c r="AF31" s="134"/>
      <c r="AG31" s="134"/>
      <c r="AH31" s="134"/>
      <c r="AI31" s="134"/>
      <c r="AJ31" s="134"/>
      <c r="AK31" s="134"/>
      <c r="AL31" s="134"/>
      <c r="AM31" s="134"/>
      <c r="AN31" s="134"/>
      <c r="AO31" s="134"/>
      <c r="AP31" s="134"/>
      <c r="AQ31" s="134"/>
      <c r="AR31" s="134"/>
      <c r="AS31" s="134"/>
      <c r="AT31" s="134"/>
    </row>
    <row r="32" spans="1:46" ht="22.9" x14ac:dyDescent="0.4">
      <c r="A32" s="139"/>
      <c r="B32" s="139"/>
      <c r="C32" s="139"/>
      <c r="D32" s="139"/>
      <c r="E32" s="139"/>
      <c r="F32" s="139"/>
      <c r="G32" s="139"/>
      <c r="H32" s="143"/>
      <c r="I32" s="144"/>
      <c r="J32" s="145"/>
      <c r="K32" s="145"/>
      <c r="L32" s="145"/>
      <c r="M32" s="140"/>
      <c r="N32" s="146"/>
      <c r="O32" s="146"/>
      <c r="P32" s="146"/>
      <c r="Q32" s="139"/>
      <c r="R32" s="139"/>
      <c r="S32" s="139"/>
      <c r="T32" s="139"/>
      <c r="U32" s="139"/>
      <c r="V32" s="139"/>
      <c r="W32" s="139"/>
      <c r="X32" s="139"/>
      <c r="Y32" s="139"/>
      <c r="Z32" s="139"/>
      <c r="AA32" s="139"/>
      <c r="AB32" s="139"/>
      <c r="AC32" s="148"/>
      <c r="AD32" s="134"/>
      <c r="AE32" s="134"/>
      <c r="AF32" s="134"/>
      <c r="AG32" s="134"/>
      <c r="AH32" s="134"/>
      <c r="AI32" s="134"/>
      <c r="AJ32" s="134"/>
      <c r="AK32" s="134"/>
      <c r="AL32" s="134"/>
      <c r="AM32" s="134"/>
      <c r="AN32" s="134"/>
      <c r="AO32" s="134"/>
      <c r="AP32" s="134"/>
      <c r="AQ32" s="134"/>
      <c r="AR32" s="134"/>
      <c r="AS32" s="134"/>
      <c r="AT32" s="134"/>
    </row>
    <row r="33" spans="1:46" ht="22.5" thickBot="1" x14ac:dyDescent="0.6">
      <c r="A33" s="139"/>
      <c r="B33" s="139"/>
      <c r="C33" s="139"/>
      <c r="D33" s="139"/>
      <c r="E33" s="139"/>
      <c r="F33" s="139"/>
      <c r="G33" s="139"/>
      <c r="H33" s="139"/>
      <c r="I33" s="139"/>
      <c r="J33" s="139"/>
      <c r="K33" s="139"/>
      <c r="L33" s="139"/>
      <c r="M33" s="140"/>
      <c r="N33" s="141" t="s">
        <v>85</v>
      </c>
      <c r="O33" s="141" t="s">
        <v>86</v>
      </c>
      <c r="P33" s="141" t="s">
        <v>87</v>
      </c>
      <c r="Q33" s="149"/>
      <c r="R33" s="149"/>
      <c r="S33" s="149"/>
      <c r="T33" s="149"/>
      <c r="U33" s="149"/>
      <c r="V33" s="149"/>
      <c r="W33" s="149"/>
      <c r="X33" s="149"/>
      <c r="Y33" s="139"/>
      <c r="Z33" s="139"/>
      <c r="AA33" s="139"/>
      <c r="AB33" s="139"/>
      <c r="AC33" s="142" t="s">
        <v>103</v>
      </c>
      <c r="AD33" s="134"/>
      <c r="AE33" s="134"/>
      <c r="AF33" s="134"/>
      <c r="AG33" s="134"/>
      <c r="AH33" s="134"/>
      <c r="AI33" s="134"/>
      <c r="AJ33" s="134"/>
      <c r="AK33" s="134"/>
      <c r="AL33" s="134"/>
      <c r="AM33" s="134"/>
      <c r="AN33" s="134"/>
      <c r="AO33" s="134"/>
      <c r="AP33" s="134"/>
      <c r="AQ33" s="134"/>
      <c r="AR33" s="134"/>
      <c r="AS33" s="134"/>
      <c r="AT33" s="134"/>
    </row>
    <row r="34" spans="1:46" ht="23.25" thickTop="1" thickBot="1" x14ac:dyDescent="0.6">
      <c r="A34" s="763" t="s">
        <v>102</v>
      </c>
      <c r="B34" s="764"/>
      <c r="C34" s="764"/>
      <c r="D34" s="764"/>
      <c r="E34" s="764"/>
      <c r="F34" s="764"/>
      <c r="G34" s="765"/>
      <c r="H34" s="273" t="s">
        <v>61</v>
      </c>
      <c r="I34" s="718" t="s">
        <v>150</v>
      </c>
      <c r="J34" s="719"/>
      <c r="K34" s="719"/>
      <c r="L34" s="720"/>
      <c r="M34" s="99">
        <f>SUMIFS(M6:M15,G6:G15,"AT",H6:H15,"ss")</f>
        <v>0</v>
      </c>
      <c r="N34" s="130">
        <f t="shared" ref="N34:N39" si="50">FLOOR(R34,1)</f>
        <v>0</v>
      </c>
      <c r="O34" s="131">
        <f t="shared" ref="O34:O39" si="51">FLOOR(V34,1)</f>
        <v>0</v>
      </c>
      <c r="P34" s="132">
        <f t="shared" ref="P34:P39" si="52">U34-X34</f>
        <v>0</v>
      </c>
      <c r="Q34" s="113">
        <f t="shared" ref="Q34:Q39" si="53">T34+X34+Y34</f>
        <v>0</v>
      </c>
      <c r="R34" s="113">
        <f t="shared" ref="R34:R38" si="54">M34/365</f>
        <v>0</v>
      </c>
      <c r="S34" s="113">
        <f t="shared" ref="S34:S39" si="55">FLOOR(R34,1)</f>
        <v>0</v>
      </c>
      <c r="T34" s="113">
        <f t="shared" ref="T34:T39" si="56">S34*365</f>
        <v>0</v>
      </c>
      <c r="U34" s="113">
        <f t="shared" ref="U34:U38" si="57">M34-T34</f>
        <v>0</v>
      </c>
      <c r="V34" s="113">
        <f t="shared" ref="V34:V39" si="58">U34/30</f>
        <v>0</v>
      </c>
      <c r="W34" s="113">
        <f t="shared" ref="W34:W39" si="59">FLOOR(V34,1)</f>
        <v>0</v>
      </c>
      <c r="X34" s="113">
        <f t="shared" ref="X34:X39" si="60">W34*30</f>
        <v>0</v>
      </c>
      <c r="Y34" s="109"/>
      <c r="Z34" s="109"/>
      <c r="AA34" s="109"/>
      <c r="AB34" s="139"/>
      <c r="AC34" s="133">
        <f>ROUND(IF(IF(O34&gt;12,6,O34*0.5)+IF(P34&gt;15,0.5,0)+IF(N34&gt;0,6,0)&gt;12,6,IF(O34&gt;12,6,O34*0.5)+IF(P34&gt;15,0.5,0)+IF(N34&gt;0,6,0)),3)</f>
        <v>0</v>
      </c>
      <c r="AD34" s="134"/>
      <c r="AE34" s="134"/>
      <c r="AF34" s="134"/>
      <c r="AG34" s="134"/>
      <c r="AH34" s="134"/>
      <c r="AI34" s="134"/>
      <c r="AJ34" s="134"/>
      <c r="AK34" s="134"/>
      <c r="AL34" s="134"/>
      <c r="AM34" s="134"/>
      <c r="AN34" s="134"/>
      <c r="AO34" s="134"/>
      <c r="AP34" s="134"/>
      <c r="AQ34" s="134"/>
      <c r="AR34" s="134"/>
      <c r="AS34" s="134"/>
      <c r="AT34" s="134"/>
    </row>
    <row r="35" spans="1:46" ht="23.65" customHeight="1" thickTop="1" thickBot="1" x14ac:dyDescent="0.6">
      <c r="A35" s="757" t="s">
        <v>106</v>
      </c>
      <c r="B35" s="758"/>
      <c r="C35" s="758"/>
      <c r="D35" s="758"/>
      <c r="E35" s="758"/>
      <c r="F35" s="758"/>
      <c r="G35" s="759"/>
      <c r="H35" s="273" t="s">
        <v>61</v>
      </c>
      <c r="I35" s="718" t="s">
        <v>100</v>
      </c>
      <c r="J35" s="719"/>
      <c r="K35" s="719"/>
      <c r="L35" s="720"/>
      <c r="M35" s="99">
        <f>SUMIFS(M6:M15,G6:G15,"AT",H6:H15,"NON")</f>
        <v>0</v>
      </c>
      <c r="N35" s="121">
        <f t="shared" si="50"/>
        <v>0</v>
      </c>
      <c r="O35" s="122">
        <f t="shared" si="51"/>
        <v>0</v>
      </c>
      <c r="P35" s="123">
        <f t="shared" si="52"/>
        <v>0</v>
      </c>
      <c r="Q35" s="113">
        <f t="shared" si="53"/>
        <v>0</v>
      </c>
      <c r="R35" s="113">
        <f t="shared" si="54"/>
        <v>0</v>
      </c>
      <c r="S35" s="113">
        <f t="shared" si="55"/>
        <v>0</v>
      </c>
      <c r="T35" s="113">
        <f t="shared" si="56"/>
        <v>0</v>
      </c>
      <c r="U35" s="113">
        <f t="shared" si="57"/>
        <v>0</v>
      </c>
      <c r="V35" s="113">
        <f t="shared" si="58"/>
        <v>0</v>
      </c>
      <c r="W35" s="113">
        <f t="shared" si="59"/>
        <v>0</v>
      </c>
      <c r="X35" s="113">
        <f t="shared" si="60"/>
        <v>0</v>
      </c>
      <c r="Y35" s="109"/>
      <c r="Z35" s="109"/>
      <c r="AA35" s="109"/>
      <c r="AB35" s="139"/>
      <c r="AC35" s="133">
        <f>ROUND(IF(IF(O35&gt;12,3,O35*0.25)+IF(P35&gt;15,0.25,0)+IF(N35&gt;0,3,0)&gt;12,6,IF(O35&gt;12,3,O35*0.25)+IF(P35&gt;15,0.25,0)+IF(N35&gt;0,3,0)),3)</f>
        <v>0</v>
      </c>
      <c r="AD35" s="134"/>
      <c r="AE35" s="134"/>
      <c r="AF35" s="134"/>
      <c r="AG35" s="134"/>
      <c r="AH35" s="134"/>
      <c r="AI35" s="134"/>
      <c r="AJ35" s="134"/>
      <c r="AK35" s="134"/>
      <c r="AL35" s="134"/>
      <c r="AM35" s="134"/>
      <c r="AN35" s="134"/>
      <c r="AO35" s="134"/>
      <c r="AP35" s="134"/>
      <c r="AQ35" s="134"/>
      <c r="AR35" s="134"/>
      <c r="AS35" s="134"/>
      <c r="AT35" s="134"/>
    </row>
    <row r="36" spans="1:46" ht="23.65" customHeight="1" thickTop="1" thickBot="1" x14ac:dyDescent="0.6">
      <c r="A36" s="760"/>
      <c r="B36" s="761"/>
      <c r="C36" s="761"/>
      <c r="D36" s="761"/>
      <c r="E36" s="761"/>
      <c r="F36" s="761"/>
      <c r="G36" s="762"/>
      <c r="H36" s="274" t="s">
        <v>101</v>
      </c>
      <c r="I36" s="718" t="s">
        <v>150</v>
      </c>
      <c r="J36" s="719"/>
      <c r="K36" s="719"/>
      <c r="L36" s="720"/>
      <c r="M36" s="99">
        <f>SUMIFS(M6:M15,G6:G15,"ALTRO",H6:H15,"SS")+SUMIFS(M6:M15,G6:G15,"CS",H6:H15,"SS")+SUMIFS(M6:M15,G6:G15,"AA",H6:H15,"SS")</f>
        <v>0</v>
      </c>
      <c r="N36" s="121">
        <f t="shared" si="50"/>
        <v>0</v>
      </c>
      <c r="O36" s="122">
        <f t="shared" si="51"/>
        <v>0</v>
      </c>
      <c r="P36" s="123">
        <f t="shared" si="52"/>
        <v>0</v>
      </c>
      <c r="Q36" s="113">
        <f t="shared" si="53"/>
        <v>0</v>
      </c>
      <c r="R36" s="113">
        <f t="shared" si="54"/>
        <v>0</v>
      </c>
      <c r="S36" s="113">
        <f t="shared" si="55"/>
        <v>0</v>
      </c>
      <c r="T36" s="113">
        <f t="shared" si="56"/>
        <v>0</v>
      </c>
      <c r="U36" s="113">
        <f t="shared" si="57"/>
        <v>0</v>
      </c>
      <c r="V36" s="113">
        <f t="shared" si="58"/>
        <v>0</v>
      </c>
      <c r="W36" s="113">
        <f t="shared" si="59"/>
        <v>0</v>
      </c>
      <c r="X36" s="113">
        <f t="shared" si="60"/>
        <v>0</v>
      </c>
      <c r="Y36" s="109"/>
      <c r="Z36" s="109"/>
      <c r="AA36" s="109"/>
      <c r="AB36" s="139"/>
      <c r="AC36" s="133">
        <f>ROUND(IF(IF(O36&gt;12,1.2,O36*0.1)+IF(P36&gt;15,0.1,0)+IF(N36&gt;0,1.2,0)&gt;12,1.2,IF(O36&gt;12,1.2,O36*0.1)+IF(P36&gt;15,0.1,0)+IF(N36&gt;0,1.2,0)),3)</f>
        <v>0</v>
      </c>
      <c r="AD36" s="134"/>
      <c r="AE36" s="134"/>
      <c r="AF36" s="134"/>
      <c r="AG36" s="134"/>
      <c r="AH36" s="134"/>
      <c r="AI36" s="134"/>
      <c r="AJ36" s="134"/>
      <c r="AK36" s="134"/>
      <c r="AL36" s="134"/>
      <c r="AM36" s="134"/>
      <c r="AN36" s="134"/>
      <c r="AO36" s="134"/>
      <c r="AP36" s="134"/>
      <c r="AQ36" s="134"/>
      <c r="AR36" s="134"/>
      <c r="AS36" s="134"/>
      <c r="AT36" s="134"/>
    </row>
    <row r="37" spans="1:46" ht="23.65" customHeight="1" thickTop="1" thickBot="1" x14ac:dyDescent="0.6">
      <c r="A37" s="760"/>
      <c r="B37" s="761"/>
      <c r="C37" s="761"/>
      <c r="D37" s="761"/>
      <c r="E37" s="761"/>
      <c r="F37" s="761"/>
      <c r="G37" s="762"/>
      <c r="H37" s="274" t="s">
        <v>101</v>
      </c>
      <c r="I37" s="718" t="s">
        <v>100</v>
      </c>
      <c r="J37" s="719"/>
      <c r="K37" s="719"/>
      <c r="L37" s="720"/>
      <c r="M37" s="99">
        <f>SUMIFS(M6:M15,G6:G15,"ALTRO",H6:H15,"NON")+          SUMIFS(M6:M15,G6:G15,"cs",H6:H15,"NON")                 +SUMIFS(M6:M15,G6:G15,"Aa",H6:H15,"NON")</f>
        <v>0</v>
      </c>
      <c r="N37" s="121">
        <f t="shared" si="50"/>
        <v>0</v>
      </c>
      <c r="O37" s="122">
        <f t="shared" si="51"/>
        <v>0</v>
      </c>
      <c r="P37" s="123">
        <f t="shared" si="52"/>
        <v>0</v>
      </c>
      <c r="Q37" s="113">
        <f t="shared" si="53"/>
        <v>0</v>
      </c>
      <c r="R37" s="113">
        <f t="shared" si="54"/>
        <v>0</v>
      </c>
      <c r="S37" s="113">
        <f t="shared" si="55"/>
        <v>0</v>
      </c>
      <c r="T37" s="113">
        <f t="shared" si="56"/>
        <v>0</v>
      </c>
      <c r="U37" s="113">
        <f t="shared" si="57"/>
        <v>0</v>
      </c>
      <c r="V37" s="113">
        <f t="shared" si="58"/>
        <v>0</v>
      </c>
      <c r="W37" s="113">
        <f t="shared" si="59"/>
        <v>0</v>
      </c>
      <c r="X37" s="113">
        <f t="shared" si="60"/>
        <v>0</v>
      </c>
      <c r="Y37" s="109"/>
      <c r="Z37" s="109"/>
      <c r="AA37" s="109"/>
      <c r="AB37" s="139"/>
      <c r="AC37" s="133">
        <f>ROUND(IF(IF(O37&gt;12,0.6,O37*0.05)+IF(P37&gt;15,0.05,0)+IF(N37&gt;0,0.6,0)&gt;12,0.6,IF(O37&gt;12,0.6,O37*0.05)+IF(P37&gt;15,0.05,0)+IF(N37&gt;0,0.6,0)),3)</f>
        <v>0</v>
      </c>
      <c r="AD37" s="134"/>
      <c r="AE37" s="134"/>
      <c r="AF37" s="134"/>
      <c r="AG37" s="134"/>
      <c r="AH37" s="134"/>
      <c r="AI37" s="134"/>
      <c r="AJ37" s="134"/>
      <c r="AK37" s="134"/>
      <c r="AL37" s="134"/>
      <c r="AM37" s="134"/>
      <c r="AN37" s="134"/>
      <c r="AO37" s="134"/>
      <c r="AP37" s="134"/>
      <c r="AQ37" s="134"/>
      <c r="AR37" s="134"/>
      <c r="AS37" s="134"/>
      <c r="AT37" s="134"/>
    </row>
    <row r="38" spans="1:46" ht="23.65" customHeight="1" thickTop="1" thickBot="1" x14ac:dyDescent="0.6">
      <c r="A38" s="740" t="s">
        <v>109</v>
      </c>
      <c r="B38" s="741"/>
      <c r="C38" s="741"/>
      <c r="D38" s="741"/>
      <c r="E38" s="741"/>
      <c r="F38" s="744" t="str">
        <f>IF(+Anno_1=0,"",+Anno_1)</f>
        <v/>
      </c>
      <c r="G38" s="745"/>
      <c r="H38" s="274" t="s">
        <v>101</v>
      </c>
      <c r="I38" s="718" t="s">
        <v>154</v>
      </c>
      <c r="J38" s="719"/>
      <c r="K38" s="719"/>
      <c r="L38" s="720"/>
      <c r="M38" s="99">
        <f>SUMIFS(M6:M15,G6:G15,"ALTRO",H6:H15,"ENTE")</f>
        <v>0</v>
      </c>
      <c r="N38" s="127">
        <f t="shared" si="50"/>
        <v>0</v>
      </c>
      <c r="O38" s="128">
        <f t="shared" si="51"/>
        <v>0</v>
      </c>
      <c r="P38" s="129">
        <f t="shared" si="52"/>
        <v>0</v>
      </c>
      <c r="Q38" s="113">
        <f t="shared" si="53"/>
        <v>0</v>
      </c>
      <c r="R38" s="113">
        <f t="shared" si="54"/>
        <v>0</v>
      </c>
      <c r="S38" s="113">
        <f t="shared" si="55"/>
        <v>0</v>
      </c>
      <c r="T38" s="113">
        <f t="shared" si="56"/>
        <v>0</v>
      </c>
      <c r="U38" s="113">
        <f t="shared" si="57"/>
        <v>0</v>
      </c>
      <c r="V38" s="113">
        <f t="shared" si="58"/>
        <v>0</v>
      </c>
      <c r="W38" s="113">
        <f t="shared" si="59"/>
        <v>0</v>
      </c>
      <c r="X38" s="113">
        <f t="shared" si="60"/>
        <v>0</v>
      </c>
      <c r="Y38" s="109"/>
      <c r="Z38" s="109"/>
      <c r="AA38" s="109"/>
      <c r="AB38" s="139"/>
      <c r="AC38" s="133">
        <f>ROUND(IF(IF(O38&gt;12,0.6,O38*0.05)+IF(P38&gt;15,0.05,0)+IF(N38&gt;0,0.6,0)&gt;12,0.6,IF(O38&gt;12,0.6,O38*0.05)+IF(P38&gt;15,0.05,0)+IF(N38&gt;0,0.6,0)),3)</f>
        <v>0</v>
      </c>
      <c r="AD38" s="134"/>
      <c r="AE38" s="134"/>
      <c r="AF38" s="134"/>
      <c r="AG38" s="134"/>
      <c r="AH38" s="134"/>
      <c r="AI38" s="134"/>
      <c r="AJ38" s="134"/>
      <c r="AK38" s="134"/>
      <c r="AL38" s="134"/>
      <c r="AM38" s="134"/>
      <c r="AN38" s="134"/>
      <c r="AO38" s="134"/>
      <c r="AP38" s="134"/>
      <c r="AQ38" s="134"/>
      <c r="AR38" s="134"/>
      <c r="AS38" s="134"/>
      <c r="AT38" s="134"/>
    </row>
    <row r="39" spans="1:46" ht="23.65" customHeight="1" thickTop="1" thickBot="1" x14ac:dyDescent="0.6">
      <c r="A39" s="742"/>
      <c r="B39" s="743"/>
      <c r="C39" s="743"/>
      <c r="D39" s="743"/>
      <c r="E39" s="743"/>
      <c r="F39" s="746"/>
      <c r="G39" s="747"/>
      <c r="H39" s="668" t="s">
        <v>110</v>
      </c>
      <c r="I39" s="669"/>
      <c r="J39" s="669"/>
      <c r="K39" s="669"/>
      <c r="L39" s="670"/>
      <c r="M39" s="98">
        <f>SUM(M34:M38)</f>
        <v>0</v>
      </c>
      <c r="N39" s="209">
        <f t="shared" si="50"/>
        <v>0</v>
      </c>
      <c r="O39" s="207">
        <f t="shared" si="51"/>
        <v>0</v>
      </c>
      <c r="P39" s="208">
        <f t="shared" si="52"/>
        <v>0</v>
      </c>
      <c r="Q39" s="113">
        <f t="shared" si="53"/>
        <v>0</v>
      </c>
      <c r="R39" s="113">
        <f>M39/365</f>
        <v>0</v>
      </c>
      <c r="S39" s="113">
        <f t="shared" si="55"/>
        <v>0</v>
      </c>
      <c r="T39" s="113">
        <f t="shared" si="56"/>
        <v>0</v>
      </c>
      <c r="U39" s="113">
        <f>M39-T39</f>
        <v>0</v>
      </c>
      <c r="V39" s="113">
        <f t="shared" si="58"/>
        <v>0</v>
      </c>
      <c r="W39" s="113">
        <f t="shared" si="59"/>
        <v>0</v>
      </c>
      <c r="X39" s="113">
        <f t="shared" si="60"/>
        <v>0</v>
      </c>
      <c r="Y39" s="109"/>
      <c r="Z39" s="109"/>
      <c r="AA39" s="109"/>
      <c r="AB39" s="139"/>
      <c r="AC39" s="205">
        <f>IF(SUM(AC34:AC38)&gt;6,6,SUM(AC34:AC38))</f>
        <v>0</v>
      </c>
      <c r="AD39" s="134"/>
      <c r="AE39" s="134"/>
      <c r="AF39" s="134"/>
      <c r="AG39" s="134"/>
      <c r="AH39" s="134"/>
      <c r="AI39" s="134"/>
      <c r="AJ39" s="134"/>
      <c r="AK39" s="134"/>
      <c r="AL39" s="134"/>
      <c r="AM39" s="134"/>
      <c r="AN39" s="134"/>
      <c r="AO39" s="134"/>
      <c r="AP39" s="134"/>
      <c r="AQ39" s="134"/>
      <c r="AR39" s="134"/>
      <c r="AS39" s="134"/>
      <c r="AT39" s="134"/>
    </row>
    <row r="40" spans="1:46" ht="22.9" x14ac:dyDescent="0.4">
      <c r="A40" s="134"/>
      <c r="B40" s="134"/>
      <c r="C40" s="134"/>
      <c r="D40" s="134"/>
      <c r="E40" s="134"/>
      <c r="F40" s="134"/>
      <c r="G40" s="134"/>
      <c r="H40" s="150"/>
      <c r="I40" s="151"/>
      <c r="J40" s="138"/>
      <c r="K40" s="138"/>
      <c r="L40" s="138"/>
      <c r="M40" s="140"/>
      <c r="N40" s="152"/>
      <c r="O40" s="152"/>
      <c r="P40" s="152"/>
      <c r="Q40" s="134"/>
      <c r="R40" s="134"/>
      <c r="S40" s="134"/>
      <c r="T40" s="134"/>
      <c r="U40" s="134"/>
      <c r="V40" s="134"/>
      <c r="W40" s="134"/>
      <c r="X40" s="134"/>
      <c r="Y40" s="134"/>
      <c r="Z40" s="134"/>
      <c r="AA40" s="134"/>
      <c r="AB40" s="134"/>
      <c r="AC40" s="134"/>
      <c r="AD40" s="134"/>
      <c r="AE40" s="134"/>
      <c r="AF40" s="134"/>
      <c r="AG40" s="134"/>
      <c r="AH40" s="134"/>
      <c r="AI40" s="134"/>
      <c r="AJ40" s="134"/>
      <c r="AK40" s="134"/>
      <c r="AL40" s="134"/>
      <c r="AM40" s="134"/>
      <c r="AN40" s="134"/>
      <c r="AO40" s="134"/>
      <c r="AP40" s="134"/>
      <c r="AQ40" s="134"/>
      <c r="AR40" s="134"/>
      <c r="AS40" s="134"/>
      <c r="AT40" s="134"/>
    </row>
    <row r="41" spans="1:46" ht="22.9" x14ac:dyDescent="0.4">
      <c r="A41" s="134"/>
      <c r="B41" s="134"/>
      <c r="C41" s="134"/>
      <c r="D41" s="134"/>
      <c r="E41" s="134"/>
      <c r="F41" s="134"/>
      <c r="G41" s="134"/>
      <c r="H41" s="150"/>
      <c r="I41" s="151"/>
      <c r="J41" s="138"/>
      <c r="K41" s="138"/>
      <c r="L41" s="138"/>
      <c r="M41" s="140"/>
      <c r="N41" s="152"/>
      <c r="O41" s="152"/>
      <c r="P41" s="152"/>
      <c r="Q41" s="134"/>
      <c r="R41" s="134"/>
      <c r="S41" s="134"/>
      <c r="T41" s="134"/>
      <c r="U41" s="134"/>
      <c r="V41" s="134"/>
      <c r="W41" s="134"/>
      <c r="X41" s="134"/>
      <c r="Y41" s="134"/>
      <c r="Z41" s="134"/>
      <c r="AA41" s="134"/>
      <c r="AB41" s="134"/>
      <c r="AC41" s="134"/>
      <c r="AD41" s="134"/>
      <c r="AE41" s="134"/>
      <c r="AF41" s="134"/>
      <c r="AG41" s="134"/>
      <c r="AH41" s="134"/>
      <c r="AI41" s="134"/>
      <c r="AJ41" s="134"/>
      <c r="AK41" s="134"/>
      <c r="AL41" s="134"/>
      <c r="AM41" s="134"/>
      <c r="AN41" s="134"/>
      <c r="AO41" s="134"/>
      <c r="AP41" s="134"/>
      <c r="AQ41" s="134"/>
      <c r="AR41" s="134"/>
      <c r="AS41" s="134"/>
      <c r="AT41" s="134"/>
    </row>
    <row r="42" spans="1:46" x14ac:dyDescent="0.4">
      <c r="A42" s="134"/>
      <c r="B42" s="134"/>
      <c r="C42" s="134"/>
      <c r="D42" s="134"/>
      <c r="E42" s="134"/>
      <c r="F42" s="134"/>
      <c r="G42" s="134"/>
      <c r="H42" s="134"/>
      <c r="I42" s="134"/>
      <c r="J42" s="134"/>
      <c r="K42" s="134"/>
      <c r="L42" s="134"/>
      <c r="M42" s="134"/>
      <c r="N42" s="134"/>
      <c r="O42" s="134"/>
      <c r="P42" s="134"/>
      <c r="Q42" s="134"/>
      <c r="R42" s="134"/>
      <c r="S42" s="134"/>
      <c r="T42" s="134"/>
      <c r="U42" s="134"/>
      <c r="V42" s="134"/>
      <c r="W42" s="134"/>
      <c r="X42" s="134"/>
      <c r="Y42" s="134"/>
      <c r="Z42" s="134"/>
      <c r="AA42" s="134"/>
      <c r="AB42" s="134"/>
      <c r="AC42" s="134"/>
      <c r="AD42" s="134"/>
      <c r="AE42" s="134"/>
      <c r="AF42" s="134"/>
      <c r="AG42" s="134"/>
      <c r="AH42" s="134"/>
      <c r="AI42" s="134"/>
      <c r="AJ42" s="134"/>
      <c r="AK42" s="134"/>
      <c r="AL42" s="134"/>
      <c r="AM42" s="134"/>
      <c r="AN42" s="134"/>
      <c r="AO42" s="134"/>
      <c r="AP42" s="134"/>
      <c r="AQ42" s="134"/>
      <c r="AR42" s="134"/>
      <c r="AS42" s="134"/>
      <c r="AT42" s="134"/>
    </row>
    <row r="43" spans="1:46" x14ac:dyDescent="0.4">
      <c r="A43" s="134"/>
      <c r="B43" s="134"/>
      <c r="C43" s="134"/>
      <c r="D43" s="134"/>
      <c r="E43" s="134"/>
      <c r="F43" s="134"/>
      <c r="G43" s="134"/>
      <c r="H43" s="134"/>
      <c r="I43" s="134"/>
      <c r="J43" s="134"/>
      <c r="K43" s="134"/>
      <c r="L43" s="134"/>
      <c r="M43" s="134"/>
      <c r="N43" s="134"/>
      <c r="O43" s="134"/>
      <c r="P43" s="134"/>
      <c r="Q43" s="134"/>
      <c r="R43" s="134"/>
      <c r="S43" s="134"/>
      <c r="T43" s="134"/>
      <c r="U43" s="134"/>
      <c r="V43" s="134"/>
      <c r="W43" s="134"/>
      <c r="X43" s="134"/>
      <c r="Y43" s="134"/>
      <c r="Z43" s="134"/>
      <c r="AA43" s="134"/>
      <c r="AB43" s="134"/>
      <c r="AC43" s="134"/>
      <c r="AD43" s="134"/>
      <c r="AE43" s="134"/>
      <c r="AF43" s="134"/>
      <c r="AG43" s="134"/>
      <c r="AH43" s="134"/>
      <c r="AI43" s="134"/>
      <c r="AJ43" s="134"/>
      <c r="AK43" s="134"/>
      <c r="AL43" s="134"/>
      <c r="AM43" s="134"/>
      <c r="AN43" s="134"/>
      <c r="AO43" s="134"/>
      <c r="AP43" s="134"/>
      <c r="AQ43" s="134"/>
      <c r="AR43" s="134"/>
      <c r="AS43" s="134"/>
      <c r="AT43" s="134"/>
    </row>
    <row r="44" spans="1:46" x14ac:dyDescent="0.4">
      <c r="A44" s="134"/>
      <c r="B44" s="134"/>
      <c r="C44" s="134"/>
      <c r="D44" s="134"/>
      <c r="E44" s="134"/>
      <c r="F44" s="134"/>
      <c r="G44" s="134"/>
      <c r="H44" s="134"/>
      <c r="I44" s="134"/>
      <c r="J44" s="134"/>
      <c r="K44" s="134"/>
      <c r="L44" s="134"/>
      <c r="M44" s="134"/>
      <c r="N44" s="134"/>
      <c r="O44" s="134"/>
      <c r="P44" s="134"/>
      <c r="Q44" s="134"/>
      <c r="R44" s="134"/>
      <c r="S44" s="134"/>
      <c r="T44" s="134"/>
      <c r="U44" s="134"/>
      <c r="V44" s="134"/>
      <c r="W44" s="134"/>
      <c r="X44" s="134"/>
      <c r="Y44" s="134"/>
      <c r="Z44" s="134"/>
      <c r="AA44" s="134"/>
      <c r="AB44" s="134"/>
      <c r="AC44" s="134"/>
      <c r="AD44" s="134"/>
      <c r="AE44" s="134"/>
      <c r="AF44" s="134"/>
      <c r="AG44" s="134"/>
      <c r="AH44" s="134"/>
      <c r="AI44" s="134"/>
      <c r="AJ44" s="134"/>
      <c r="AK44" s="134"/>
      <c r="AL44" s="134"/>
      <c r="AM44" s="134"/>
      <c r="AN44" s="134"/>
      <c r="AO44" s="134"/>
      <c r="AP44" s="134"/>
      <c r="AQ44" s="134"/>
      <c r="AR44" s="134"/>
      <c r="AS44" s="134"/>
      <c r="AT44" s="134"/>
    </row>
    <row r="45" spans="1:46" x14ac:dyDescent="0.4">
      <c r="A45" s="134"/>
      <c r="B45" s="134"/>
      <c r="C45" s="134"/>
      <c r="D45" s="134"/>
      <c r="E45" s="134"/>
      <c r="F45" s="134"/>
      <c r="G45" s="134"/>
      <c r="H45" s="134"/>
      <c r="I45" s="134"/>
      <c r="J45" s="134"/>
      <c r="K45" s="134"/>
      <c r="L45" s="134"/>
      <c r="M45" s="134"/>
      <c r="N45" s="134"/>
      <c r="O45" s="134"/>
      <c r="P45" s="134"/>
      <c r="Q45" s="134"/>
      <c r="R45" s="134"/>
      <c r="S45" s="134"/>
      <c r="T45" s="134"/>
      <c r="U45" s="134"/>
      <c r="V45" s="134"/>
      <c r="W45" s="134"/>
      <c r="X45" s="134"/>
      <c r="Y45" s="134"/>
      <c r="Z45" s="134"/>
      <c r="AA45" s="134"/>
      <c r="AB45" s="134"/>
      <c r="AC45" s="134"/>
      <c r="AD45" s="134"/>
      <c r="AE45" s="134"/>
      <c r="AF45" s="134"/>
      <c r="AG45" s="134"/>
      <c r="AH45" s="134"/>
      <c r="AI45" s="134"/>
      <c r="AJ45" s="134"/>
      <c r="AK45" s="134"/>
      <c r="AL45" s="134"/>
      <c r="AM45" s="134"/>
      <c r="AN45" s="134"/>
      <c r="AO45" s="134"/>
      <c r="AP45" s="134"/>
      <c r="AQ45" s="134"/>
      <c r="AR45" s="134"/>
      <c r="AS45" s="134"/>
      <c r="AT45" s="134"/>
    </row>
    <row r="46" spans="1:46" x14ac:dyDescent="0.4">
      <c r="A46" s="134"/>
      <c r="B46" s="134"/>
      <c r="C46" s="134"/>
      <c r="D46" s="134"/>
      <c r="E46" s="134"/>
      <c r="F46" s="134"/>
      <c r="G46" s="134"/>
      <c r="H46" s="134"/>
      <c r="I46" s="134"/>
      <c r="J46" s="134"/>
      <c r="K46" s="134"/>
      <c r="L46" s="134"/>
      <c r="M46" s="134"/>
      <c r="N46" s="134"/>
      <c r="O46" s="134"/>
      <c r="P46" s="134"/>
      <c r="Q46" s="134"/>
      <c r="R46" s="134"/>
      <c r="S46" s="134"/>
      <c r="T46" s="134"/>
      <c r="U46" s="134"/>
      <c r="V46" s="134"/>
      <c r="W46" s="134"/>
      <c r="X46" s="134"/>
      <c r="Y46" s="134"/>
      <c r="Z46" s="134"/>
      <c r="AA46" s="134"/>
      <c r="AB46" s="134"/>
      <c r="AC46" s="134"/>
      <c r="AD46" s="134"/>
      <c r="AE46" s="134"/>
      <c r="AF46" s="134"/>
      <c r="AG46" s="134"/>
      <c r="AH46" s="134"/>
      <c r="AI46" s="134"/>
      <c r="AJ46" s="134"/>
      <c r="AK46" s="134"/>
      <c r="AL46" s="134"/>
      <c r="AM46" s="134"/>
      <c r="AN46" s="134"/>
      <c r="AO46" s="134"/>
      <c r="AP46" s="134"/>
      <c r="AQ46" s="134"/>
      <c r="AR46" s="134"/>
      <c r="AS46" s="134"/>
      <c r="AT46" s="134"/>
    </row>
    <row r="47" spans="1:46" x14ac:dyDescent="0.4">
      <c r="A47" s="134"/>
      <c r="B47" s="134"/>
      <c r="C47" s="134"/>
      <c r="D47" s="134"/>
      <c r="E47" s="134"/>
      <c r="F47" s="134"/>
      <c r="G47" s="134"/>
      <c r="H47" s="134"/>
      <c r="I47" s="134"/>
      <c r="J47" s="134"/>
      <c r="K47" s="134"/>
      <c r="L47" s="134"/>
      <c r="M47" s="134"/>
      <c r="N47" s="134"/>
      <c r="O47" s="134"/>
      <c r="P47" s="134"/>
      <c r="Q47" s="134"/>
      <c r="R47" s="134"/>
      <c r="S47" s="134"/>
      <c r="T47" s="134"/>
      <c r="U47" s="134"/>
      <c r="V47" s="134"/>
      <c r="W47" s="134"/>
      <c r="X47" s="134"/>
      <c r="Y47" s="134"/>
      <c r="Z47" s="134"/>
      <c r="AA47" s="134"/>
      <c r="AB47" s="134"/>
      <c r="AC47" s="134"/>
      <c r="AD47" s="134"/>
      <c r="AE47" s="134"/>
      <c r="AF47" s="134"/>
      <c r="AG47" s="134"/>
      <c r="AH47" s="134"/>
      <c r="AI47" s="134"/>
      <c r="AJ47" s="134"/>
      <c r="AK47" s="134"/>
      <c r="AL47" s="134"/>
      <c r="AM47" s="134"/>
      <c r="AN47" s="134"/>
      <c r="AO47" s="134"/>
      <c r="AP47" s="134"/>
      <c r="AQ47" s="134"/>
      <c r="AR47" s="134"/>
      <c r="AS47" s="134"/>
      <c r="AT47" s="134"/>
    </row>
    <row r="48" spans="1:46" x14ac:dyDescent="0.4">
      <c r="A48" s="134"/>
      <c r="B48" s="134"/>
      <c r="C48" s="134"/>
      <c r="D48" s="134"/>
      <c r="E48" s="134"/>
      <c r="F48" s="134"/>
      <c r="G48" s="134"/>
      <c r="H48" s="134"/>
      <c r="I48" s="134"/>
      <c r="J48" s="134"/>
      <c r="K48" s="134"/>
      <c r="L48" s="134"/>
      <c r="M48" s="134"/>
      <c r="N48" s="134"/>
      <c r="O48" s="134"/>
      <c r="P48" s="134"/>
      <c r="Q48" s="134"/>
      <c r="R48" s="134"/>
      <c r="S48" s="134"/>
      <c r="T48" s="134"/>
      <c r="U48" s="134"/>
      <c r="V48" s="134"/>
      <c r="W48" s="134"/>
      <c r="X48" s="134"/>
      <c r="Y48" s="134"/>
      <c r="Z48" s="134"/>
      <c r="AA48" s="134"/>
      <c r="AB48" s="134"/>
      <c r="AC48" s="134"/>
      <c r="AD48" s="134"/>
      <c r="AE48" s="134"/>
      <c r="AF48" s="134"/>
      <c r="AG48" s="134"/>
      <c r="AH48" s="134"/>
      <c r="AI48" s="134"/>
      <c r="AJ48" s="134"/>
      <c r="AK48" s="134"/>
      <c r="AL48" s="134"/>
      <c r="AM48" s="134"/>
      <c r="AN48" s="134"/>
      <c r="AO48" s="134"/>
      <c r="AP48" s="134"/>
      <c r="AQ48" s="134"/>
      <c r="AR48" s="134"/>
      <c r="AS48" s="134"/>
      <c r="AT48" s="134"/>
    </row>
    <row r="49" spans="1:46" x14ac:dyDescent="0.4">
      <c r="A49" s="134"/>
      <c r="B49" s="134"/>
      <c r="C49" s="134"/>
      <c r="D49" s="134"/>
      <c r="E49" s="134"/>
      <c r="F49" s="134"/>
      <c r="G49" s="134"/>
      <c r="H49" s="134"/>
      <c r="I49" s="134"/>
      <c r="J49" s="134"/>
      <c r="K49" s="134"/>
      <c r="L49" s="134"/>
      <c r="M49" s="134"/>
      <c r="N49" s="134"/>
      <c r="O49" s="134"/>
      <c r="P49" s="134"/>
      <c r="Q49" s="134"/>
      <c r="R49" s="134"/>
      <c r="S49" s="134"/>
      <c r="T49" s="134"/>
      <c r="U49" s="134"/>
      <c r="V49" s="134"/>
      <c r="W49" s="134"/>
      <c r="X49" s="134"/>
      <c r="Y49" s="134"/>
      <c r="Z49" s="134"/>
      <c r="AA49" s="134"/>
      <c r="AB49" s="134"/>
      <c r="AC49" s="134"/>
      <c r="AD49" s="134"/>
      <c r="AE49" s="134"/>
      <c r="AF49" s="134"/>
      <c r="AG49" s="134"/>
      <c r="AH49" s="134"/>
      <c r="AI49" s="134"/>
      <c r="AJ49" s="134"/>
      <c r="AK49" s="134"/>
      <c r="AL49" s="134"/>
      <c r="AM49" s="134"/>
      <c r="AN49" s="134"/>
      <c r="AO49" s="134"/>
      <c r="AP49" s="134"/>
      <c r="AQ49" s="134"/>
      <c r="AR49" s="134"/>
      <c r="AS49" s="134"/>
      <c r="AT49" s="134"/>
    </row>
    <row r="50" spans="1:46" x14ac:dyDescent="0.4">
      <c r="A50" s="134"/>
      <c r="B50" s="134"/>
      <c r="C50" s="134"/>
      <c r="D50" s="134"/>
      <c r="E50" s="134"/>
      <c r="F50" s="134"/>
      <c r="G50" s="134"/>
      <c r="H50" s="134"/>
      <c r="I50" s="134"/>
      <c r="J50" s="134"/>
      <c r="K50" s="134"/>
      <c r="L50" s="134"/>
      <c r="M50" s="134"/>
      <c r="N50" s="134"/>
      <c r="O50" s="134"/>
      <c r="P50" s="134"/>
      <c r="Q50" s="134"/>
      <c r="R50" s="134"/>
      <c r="S50" s="134"/>
      <c r="T50" s="134"/>
      <c r="U50" s="134"/>
      <c r="V50" s="134"/>
      <c r="W50" s="134"/>
      <c r="X50" s="134"/>
      <c r="Y50" s="134"/>
      <c r="Z50" s="134"/>
      <c r="AA50" s="134"/>
      <c r="AB50" s="134"/>
      <c r="AC50" s="134"/>
      <c r="AD50" s="134"/>
      <c r="AE50" s="134"/>
      <c r="AF50" s="134"/>
      <c r="AG50" s="134"/>
      <c r="AH50" s="134"/>
      <c r="AI50" s="134"/>
      <c r="AJ50" s="134"/>
      <c r="AK50" s="134"/>
      <c r="AL50" s="134"/>
      <c r="AM50" s="134"/>
      <c r="AN50" s="134"/>
      <c r="AO50" s="134"/>
      <c r="AP50" s="134"/>
      <c r="AQ50" s="134"/>
      <c r="AR50" s="134"/>
      <c r="AS50" s="134"/>
      <c r="AT50" s="134"/>
    </row>
    <row r="51" spans="1:46" x14ac:dyDescent="0.4">
      <c r="A51" s="134"/>
      <c r="B51" s="134"/>
      <c r="C51" s="134"/>
      <c r="D51" s="134"/>
      <c r="E51" s="134"/>
      <c r="F51" s="134"/>
      <c r="G51" s="134"/>
      <c r="H51" s="134"/>
      <c r="I51" s="134"/>
      <c r="J51" s="134"/>
      <c r="K51" s="134"/>
      <c r="L51" s="134"/>
      <c r="M51" s="134"/>
      <c r="N51" s="134"/>
      <c r="O51" s="134"/>
      <c r="P51" s="134"/>
      <c r="Q51" s="134"/>
      <c r="R51" s="134"/>
      <c r="S51" s="134"/>
      <c r="T51" s="134"/>
      <c r="U51" s="134"/>
      <c r="V51" s="134"/>
      <c r="W51" s="134"/>
      <c r="X51" s="134"/>
      <c r="Y51" s="134"/>
      <c r="Z51" s="134"/>
      <c r="AA51" s="134"/>
      <c r="AB51" s="134"/>
      <c r="AC51" s="134"/>
      <c r="AD51" s="134"/>
      <c r="AE51" s="134"/>
      <c r="AF51" s="134"/>
      <c r="AG51" s="134"/>
      <c r="AH51" s="134"/>
      <c r="AI51" s="134"/>
      <c r="AJ51" s="134"/>
      <c r="AK51" s="134"/>
      <c r="AL51" s="134"/>
      <c r="AM51" s="134"/>
      <c r="AN51" s="134"/>
      <c r="AO51" s="134"/>
      <c r="AP51" s="134"/>
      <c r="AQ51" s="134"/>
      <c r="AR51" s="134"/>
      <c r="AS51" s="134"/>
      <c r="AT51" s="134"/>
    </row>
    <row r="52" spans="1:46" x14ac:dyDescent="0.4">
      <c r="A52" s="134"/>
      <c r="B52" s="134"/>
      <c r="C52" s="134"/>
      <c r="D52" s="134"/>
      <c r="E52" s="134"/>
      <c r="F52" s="134"/>
      <c r="G52" s="134"/>
      <c r="H52" s="134"/>
      <c r="I52" s="134"/>
      <c r="J52" s="134"/>
      <c r="K52" s="134"/>
      <c r="L52" s="134"/>
      <c r="M52" s="134"/>
      <c r="N52" s="134"/>
      <c r="O52" s="134"/>
      <c r="P52" s="134"/>
      <c r="Q52" s="134"/>
      <c r="R52" s="134"/>
      <c r="S52" s="134"/>
      <c r="T52" s="134"/>
      <c r="U52" s="134"/>
      <c r="V52" s="134"/>
      <c r="W52" s="134"/>
      <c r="X52" s="134"/>
      <c r="Y52" s="134"/>
      <c r="Z52" s="134"/>
      <c r="AA52" s="134"/>
      <c r="AB52" s="134"/>
      <c r="AC52" s="134"/>
      <c r="AD52" s="134"/>
      <c r="AE52" s="134"/>
      <c r="AF52" s="134"/>
      <c r="AG52" s="134"/>
      <c r="AH52" s="134"/>
      <c r="AI52" s="134"/>
      <c r="AJ52" s="134"/>
      <c r="AK52" s="134"/>
      <c r="AL52" s="134"/>
      <c r="AM52" s="134"/>
      <c r="AN52" s="134"/>
      <c r="AO52" s="134"/>
      <c r="AP52" s="134"/>
      <c r="AQ52" s="134"/>
      <c r="AR52" s="134"/>
      <c r="AS52" s="134"/>
      <c r="AT52" s="134"/>
    </row>
    <row r="53" spans="1:46" x14ac:dyDescent="0.4">
      <c r="A53" s="134"/>
      <c r="B53" s="134"/>
      <c r="C53" s="134"/>
      <c r="D53" s="134"/>
      <c r="E53" s="134"/>
      <c r="F53" s="134"/>
      <c r="G53" s="134"/>
      <c r="H53" s="134"/>
      <c r="I53" s="134"/>
      <c r="J53" s="134"/>
      <c r="K53" s="134"/>
      <c r="L53" s="134"/>
      <c r="M53" s="134"/>
      <c r="N53" s="134"/>
      <c r="O53" s="134"/>
      <c r="P53" s="134"/>
      <c r="Q53" s="134"/>
      <c r="R53" s="134"/>
      <c r="S53" s="134"/>
      <c r="T53" s="134"/>
      <c r="U53" s="134"/>
      <c r="V53" s="134"/>
      <c r="W53" s="134"/>
      <c r="X53" s="134"/>
      <c r="Y53" s="134"/>
      <c r="Z53" s="134"/>
      <c r="AA53" s="134"/>
      <c r="AB53" s="134"/>
      <c r="AC53" s="134"/>
      <c r="AD53" s="134"/>
      <c r="AE53" s="134"/>
      <c r="AF53" s="134"/>
      <c r="AG53" s="134"/>
      <c r="AH53" s="134"/>
      <c r="AI53" s="134"/>
      <c r="AJ53" s="134"/>
      <c r="AK53" s="134"/>
      <c r="AL53" s="134"/>
      <c r="AM53" s="134"/>
      <c r="AN53" s="134"/>
      <c r="AO53" s="134"/>
      <c r="AP53" s="134"/>
      <c r="AQ53" s="134"/>
      <c r="AR53" s="134"/>
      <c r="AS53" s="134"/>
      <c r="AT53" s="134"/>
    </row>
    <row r="54" spans="1:46" x14ac:dyDescent="0.4">
      <c r="A54" s="134"/>
      <c r="B54" s="134"/>
      <c r="C54" s="134"/>
      <c r="D54" s="134"/>
      <c r="E54" s="134"/>
      <c r="F54" s="134"/>
      <c r="G54" s="134"/>
      <c r="H54" s="134"/>
      <c r="I54" s="134"/>
      <c r="J54" s="134"/>
      <c r="K54" s="134"/>
      <c r="L54" s="134"/>
      <c r="M54" s="134"/>
      <c r="N54" s="134"/>
      <c r="O54" s="134"/>
      <c r="P54" s="134"/>
      <c r="Q54" s="134"/>
      <c r="R54" s="134"/>
      <c r="S54" s="134"/>
      <c r="T54" s="134"/>
      <c r="U54" s="134"/>
      <c r="V54" s="134"/>
      <c r="W54" s="134"/>
      <c r="X54" s="134"/>
      <c r="Y54" s="134"/>
      <c r="Z54" s="134"/>
      <c r="AA54" s="134"/>
      <c r="AB54" s="134"/>
      <c r="AC54" s="134"/>
      <c r="AD54" s="134"/>
      <c r="AE54" s="134"/>
      <c r="AF54" s="134"/>
      <c r="AG54" s="134"/>
      <c r="AH54" s="134"/>
      <c r="AI54" s="134"/>
      <c r="AJ54" s="134"/>
      <c r="AK54" s="134"/>
      <c r="AL54" s="134"/>
      <c r="AM54" s="134"/>
      <c r="AN54" s="134"/>
      <c r="AO54" s="134"/>
      <c r="AP54" s="134"/>
      <c r="AQ54" s="134"/>
      <c r="AR54" s="134"/>
      <c r="AS54" s="134"/>
      <c r="AT54" s="134"/>
    </row>
    <row r="55" spans="1:46" x14ac:dyDescent="0.4">
      <c r="A55" s="134"/>
      <c r="B55" s="134"/>
      <c r="C55" s="134"/>
      <c r="D55" s="134"/>
      <c r="E55" s="134"/>
      <c r="F55" s="134"/>
      <c r="G55" s="134"/>
      <c r="H55" s="134"/>
      <c r="I55" s="134"/>
      <c r="J55" s="134"/>
      <c r="K55" s="134"/>
      <c r="L55" s="134"/>
      <c r="M55" s="134"/>
      <c r="N55" s="134"/>
      <c r="O55" s="134"/>
      <c r="P55" s="134"/>
      <c r="Q55" s="134"/>
      <c r="R55" s="134"/>
      <c r="S55" s="134"/>
      <c r="T55" s="134"/>
      <c r="U55" s="134"/>
      <c r="V55" s="134"/>
      <c r="W55" s="134"/>
      <c r="X55" s="134"/>
      <c r="Y55" s="134"/>
      <c r="Z55" s="134"/>
      <c r="AA55" s="134"/>
      <c r="AB55" s="134"/>
      <c r="AC55" s="134"/>
      <c r="AD55" s="134"/>
      <c r="AE55" s="134"/>
      <c r="AF55" s="134"/>
      <c r="AG55" s="134"/>
      <c r="AH55" s="134"/>
      <c r="AI55" s="134"/>
      <c r="AJ55" s="134"/>
      <c r="AK55" s="134"/>
      <c r="AL55" s="134"/>
      <c r="AM55" s="134"/>
      <c r="AN55" s="134"/>
      <c r="AO55" s="134"/>
      <c r="AP55" s="134"/>
      <c r="AQ55" s="134"/>
      <c r="AR55" s="134"/>
      <c r="AS55" s="134"/>
      <c r="AT55" s="134"/>
    </row>
    <row r="56" spans="1:46" x14ac:dyDescent="0.4">
      <c r="A56" s="134"/>
      <c r="B56" s="134"/>
      <c r="C56" s="134"/>
      <c r="D56" s="134"/>
      <c r="E56" s="134"/>
      <c r="F56" s="134"/>
      <c r="G56" s="134"/>
      <c r="H56" s="134"/>
      <c r="I56" s="134"/>
      <c r="J56" s="134"/>
      <c r="K56" s="134"/>
      <c r="L56" s="134"/>
      <c r="M56" s="134"/>
      <c r="N56" s="134"/>
      <c r="O56" s="134"/>
      <c r="P56" s="134"/>
      <c r="Q56" s="134"/>
      <c r="R56" s="134"/>
      <c r="S56" s="134"/>
      <c r="T56" s="134"/>
      <c r="U56" s="134"/>
      <c r="V56" s="134"/>
      <c r="W56" s="134"/>
      <c r="X56" s="134"/>
      <c r="Y56" s="134"/>
      <c r="Z56" s="134"/>
      <c r="AA56" s="134"/>
      <c r="AB56" s="134"/>
      <c r="AC56" s="134"/>
      <c r="AD56" s="134"/>
      <c r="AE56" s="134"/>
      <c r="AF56" s="134"/>
      <c r="AG56" s="134"/>
      <c r="AH56" s="134"/>
      <c r="AI56" s="134"/>
      <c r="AJ56" s="134"/>
      <c r="AK56" s="134"/>
      <c r="AL56" s="134"/>
      <c r="AM56" s="134"/>
      <c r="AN56" s="134"/>
      <c r="AO56" s="134"/>
      <c r="AP56" s="134"/>
      <c r="AQ56" s="134"/>
      <c r="AR56" s="134"/>
      <c r="AS56" s="134"/>
      <c r="AT56" s="134"/>
    </row>
    <row r="57" spans="1:46" x14ac:dyDescent="0.4">
      <c r="A57" s="134"/>
      <c r="B57" s="134"/>
      <c r="C57" s="134"/>
      <c r="D57" s="134"/>
      <c r="E57" s="134"/>
      <c r="F57" s="134"/>
      <c r="G57" s="134"/>
      <c r="H57" s="134"/>
      <c r="I57" s="134"/>
      <c r="J57" s="134"/>
      <c r="K57" s="134"/>
      <c r="L57" s="134"/>
      <c r="M57" s="134"/>
      <c r="N57" s="134"/>
      <c r="O57" s="134"/>
      <c r="P57" s="134"/>
      <c r="Q57" s="134"/>
      <c r="R57" s="134"/>
      <c r="S57" s="134"/>
      <c r="T57" s="134"/>
      <c r="U57" s="134"/>
      <c r="V57" s="134"/>
      <c r="W57" s="134"/>
      <c r="X57" s="134"/>
      <c r="Y57" s="134"/>
      <c r="Z57" s="134"/>
      <c r="AA57" s="134"/>
      <c r="AB57" s="134"/>
      <c r="AC57" s="134"/>
      <c r="AD57" s="134"/>
      <c r="AE57" s="134"/>
      <c r="AF57" s="134"/>
      <c r="AG57" s="134"/>
      <c r="AH57" s="134"/>
      <c r="AI57" s="134"/>
      <c r="AJ57" s="134"/>
      <c r="AK57" s="134"/>
      <c r="AL57" s="134"/>
      <c r="AM57" s="134"/>
      <c r="AN57" s="134"/>
      <c r="AO57" s="134"/>
      <c r="AP57" s="134"/>
      <c r="AQ57" s="134"/>
      <c r="AR57" s="134"/>
      <c r="AS57" s="134"/>
      <c r="AT57" s="134"/>
    </row>
    <row r="58" spans="1:46" x14ac:dyDescent="0.4">
      <c r="A58" s="134"/>
      <c r="B58" s="134"/>
      <c r="C58" s="134"/>
      <c r="D58" s="134"/>
      <c r="E58" s="134"/>
      <c r="F58" s="134"/>
      <c r="G58" s="134"/>
      <c r="H58" s="134"/>
      <c r="I58" s="134"/>
      <c r="J58" s="134"/>
      <c r="K58" s="134"/>
      <c r="L58" s="134"/>
      <c r="M58" s="134"/>
      <c r="N58" s="134"/>
      <c r="O58" s="134"/>
      <c r="P58" s="134"/>
      <c r="Q58" s="134"/>
      <c r="R58" s="134"/>
      <c r="S58" s="134"/>
      <c r="T58" s="134"/>
      <c r="U58" s="134"/>
      <c r="V58" s="134"/>
      <c r="W58" s="134"/>
      <c r="X58" s="134"/>
      <c r="Y58" s="134"/>
      <c r="Z58" s="134"/>
      <c r="AA58" s="134"/>
      <c r="AB58" s="134"/>
      <c r="AC58" s="134"/>
      <c r="AD58" s="134"/>
      <c r="AE58" s="134"/>
      <c r="AF58" s="134"/>
      <c r="AG58" s="134"/>
      <c r="AH58" s="134"/>
      <c r="AI58" s="134"/>
      <c r="AJ58" s="134"/>
      <c r="AK58" s="134"/>
      <c r="AL58" s="134"/>
      <c r="AM58" s="134"/>
      <c r="AN58" s="134"/>
      <c r="AO58" s="134"/>
      <c r="AP58" s="134"/>
      <c r="AQ58" s="134"/>
      <c r="AR58" s="134"/>
      <c r="AS58" s="134"/>
      <c r="AT58" s="134"/>
    </row>
    <row r="59" spans="1:46" x14ac:dyDescent="0.4">
      <c r="A59" s="134"/>
      <c r="B59" s="134"/>
      <c r="C59" s="134"/>
      <c r="D59" s="134"/>
      <c r="E59" s="134"/>
      <c r="F59" s="134"/>
      <c r="G59" s="134"/>
      <c r="H59" s="134"/>
      <c r="I59" s="134"/>
      <c r="J59" s="134"/>
      <c r="K59" s="134"/>
      <c r="L59" s="134"/>
      <c r="M59" s="134"/>
      <c r="N59" s="134"/>
      <c r="O59" s="134"/>
      <c r="P59" s="134"/>
      <c r="Q59" s="134"/>
      <c r="R59" s="134"/>
      <c r="S59" s="134"/>
      <c r="T59" s="134"/>
      <c r="U59" s="134"/>
      <c r="V59" s="134"/>
      <c r="W59" s="134"/>
      <c r="X59" s="134"/>
      <c r="Y59" s="134"/>
      <c r="Z59" s="134"/>
      <c r="AA59" s="134"/>
      <c r="AB59" s="134"/>
      <c r="AC59" s="134"/>
      <c r="AD59" s="134"/>
      <c r="AE59" s="134"/>
      <c r="AF59" s="134"/>
      <c r="AG59" s="134"/>
      <c r="AH59" s="134"/>
      <c r="AI59" s="134"/>
      <c r="AJ59" s="134"/>
      <c r="AK59" s="134"/>
      <c r="AL59" s="134"/>
      <c r="AM59" s="134"/>
      <c r="AN59" s="134"/>
      <c r="AO59" s="134"/>
      <c r="AP59" s="134"/>
      <c r="AQ59" s="134"/>
      <c r="AR59" s="134"/>
      <c r="AS59" s="134"/>
      <c r="AT59" s="134"/>
    </row>
    <row r="60" spans="1:46" x14ac:dyDescent="0.4">
      <c r="A60" s="134"/>
      <c r="B60" s="134"/>
      <c r="C60" s="134"/>
      <c r="D60" s="134"/>
      <c r="E60" s="134"/>
      <c r="F60" s="134"/>
      <c r="G60" s="134"/>
      <c r="H60" s="134"/>
      <c r="I60" s="134"/>
      <c r="J60" s="134"/>
      <c r="K60" s="134"/>
      <c r="L60" s="134"/>
      <c r="M60" s="134"/>
      <c r="N60" s="134"/>
      <c r="O60" s="134"/>
      <c r="P60" s="134"/>
      <c r="Q60" s="134"/>
      <c r="R60" s="134"/>
      <c r="S60" s="134"/>
      <c r="T60" s="134"/>
      <c r="U60" s="134"/>
      <c r="V60" s="134"/>
      <c r="W60" s="134"/>
      <c r="X60" s="134"/>
      <c r="Y60" s="134"/>
      <c r="Z60" s="134"/>
      <c r="AA60" s="134"/>
      <c r="AB60" s="134"/>
      <c r="AC60" s="134"/>
      <c r="AD60" s="134"/>
      <c r="AE60" s="134"/>
      <c r="AF60" s="134"/>
      <c r="AG60" s="134"/>
      <c r="AH60" s="134"/>
      <c r="AI60" s="134"/>
      <c r="AJ60" s="134"/>
      <c r="AK60" s="134"/>
      <c r="AL60" s="134"/>
      <c r="AM60" s="134"/>
      <c r="AN60" s="134"/>
      <c r="AO60" s="134"/>
      <c r="AP60" s="134"/>
      <c r="AQ60" s="134"/>
      <c r="AR60" s="134"/>
      <c r="AS60" s="134"/>
      <c r="AT60" s="134"/>
    </row>
    <row r="61" spans="1:46" x14ac:dyDescent="0.4">
      <c r="A61" s="134"/>
      <c r="B61" s="134"/>
      <c r="C61" s="134"/>
      <c r="D61" s="134"/>
      <c r="E61" s="134"/>
      <c r="F61" s="134"/>
      <c r="G61" s="134"/>
      <c r="H61" s="134"/>
      <c r="I61" s="134"/>
      <c r="J61" s="134"/>
      <c r="K61" s="134"/>
      <c r="L61" s="134"/>
      <c r="M61" s="134"/>
      <c r="N61" s="134"/>
      <c r="O61" s="134"/>
      <c r="P61" s="134"/>
      <c r="Q61" s="134"/>
      <c r="R61" s="134"/>
      <c r="S61" s="134"/>
      <c r="T61" s="134"/>
      <c r="U61" s="134"/>
      <c r="V61" s="134"/>
      <c r="W61" s="134"/>
      <c r="X61" s="134"/>
      <c r="Y61" s="134"/>
      <c r="Z61" s="134"/>
      <c r="AA61" s="134"/>
      <c r="AB61" s="134"/>
      <c r="AC61" s="134"/>
      <c r="AD61" s="134"/>
      <c r="AE61" s="134"/>
      <c r="AF61" s="134"/>
      <c r="AG61" s="134"/>
      <c r="AH61" s="134"/>
      <c r="AI61" s="134"/>
      <c r="AJ61" s="134"/>
      <c r="AK61" s="134"/>
      <c r="AL61" s="134"/>
      <c r="AM61" s="134"/>
      <c r="AN61" s="134"/>
      <c r="AO61" s="134"/>
      <c r="AP61" s="134"/>
      <c r="AQ61" s="134"/>
      <c r="AR61" s="134"/>
      <c r="AS61" s="134"/>
      <c r="AT61" s="134"/>
    </row>
    <row r="62" spans="1:46" x14ac:dyDescent="0.4">
      <c r="A62" s="134"/>
      <c r="B62" s="134"/>
      <c r="C62" s="134"/>
      <c r="D62" s="134"/>
      <c r="E62" s="134"/>
      <c r="F62" s="134"/>
      <c r="G62" s="134"/>
      <c r="H62" s="134"/>
      <c r="I62" s="134"/>
      <c r="J62" s="134"/>
      <c r="K62" s="134"/>
      <c r="L62" s="134"/>
      <c r="M62" s="134"/>
      <c r="N62" s="134"/>
      <c r="O62" s="134"/>
      <c r="P62" s="134"/>
      <c r="Q62" s="134"/>
      <c r="R62" s="134"/>
      <c r="S62" s="134"/>
      <c r="T62" s="134"/>
      <c r="U62" s="134"/>
      <c r="V62" s="134"/>
      <c r="W62" s="134"/>
      <c r="X62" s="134"/>
      <c r="Y62" s="134"/>
      <c r="Z62" s="134"/>
      <c r="AA62" s="134"/>
      <c r="AB62" s="134"/>
      <c r="AC62" s="134"/>
      <c r="AD62" s="134"/>
      <c r="AE62" s="134"/>
      <c r="AF62" s="134"/>
      <c r="AG62" s="134"/>
      <c r="AH62" s="134"/>
      <c r="AI62" s="134"/>
      <c r="AJ62" s="134"/>
      <c r="AK62" s="134"/>
      <c r="AL62" s="134"/>
      <c r="AM62" s="134"/>
      <c r="AN62" s="134"/>
      <c r="AO62" s="134"/>
      <c r="AP62" s="134"/>
      <c r="AQ62" s="134"/>
      <c r="AR62" s="134"/>
      <c r="AS62" s="134"/>
      <c r="AT62" s="134"/>
    </row>
    <row r="63" spans="1:46" x14ac:dyDescent="0.4">
      <c r="A63" s="134"/>
      <c r="B63" s="134"/>
      <c r="C63" s="134"/>
      <c r="D63" s="134"/>
      <c r="E63" s="134"/>
      <c r="F63" s="134"/>
      <c r="G63" s="134"/>
      <c r="H63" s="134"/>
      <c r="I63" s="134"/>
      <c r="J63" s="134"/>
      <c r="K63" s="134"/>
      <c r="L63" s="134"/>
      <c r="M63" s="134"/>
      <c r="N63" s="134"/>
      <c r="O63" s="134"/>
      <c r="P63" s="134"/>
      <c r="Q63" s="134"/>
      <c r="R63" s="134"/>
      <c r="S63" s="134"/>
      <c r="T63" s="134"/>
      <c r="U63" s="134"/>
      <c r="V63" s="134"/>
      <c r="W63" s="134"/>
      <c r="X63" s="134"/>
      <c r="Y63" s="134"/>
      <c r="Z63" s="134"/>
      <c r="AA63" s="134"/>
      <c r="AB63" s="134"/>
      <c r="AC63" s="134"/>
      <c r="AD63" s="134"/>
      <c r="AE63" s="134"/>
      <c r="AF63" s="134"/>
      <c r="AG63" s="134"/>
      <c r="AH63" s="134"/>
      <c r="AI63" s="134"/>
      <c r="AJ63" s="134"/>
      <c r="AK63" s="134"/>
      <c r="AL63" s="134"/>
      <c r="AM63" s="134"/>
      <c r="AN63" s="134"/>
      <c r="AO63" s="134"/>
      <c r="AP63" s="134"/>
      <c r="AQ63" s="134"/>
      <c r="AR63" s="134"/>
      <c r="AS63" s="134"/>
      <c r="AT63" s="134"/>
    </row>
    <row r="64" spans="1:46" x14ac:dyDescent="0.4">
      <c r="A64" s="134"/>
      <c r="B64" s="134"/>
      <c r="C64" s="134"/>
      <c r="D64" s="134"/>
      <c r="E64" s="134"/>
      <c r="F64" s="134"/>
      <c r="G64" s="134"/>
      <c r="H64" s="134"/>
      <c r="I64" s="134"/>
      <c r="J64" s="134"/>
      <c r="K64" s="134"/>
      <c r="L64" s="134"/>
      <c r="M64" s="134"/>
      <c r="N64" s="134"/>
      <c r="O64" s="134"/>
      <c r="P64" s="134"/>
      <c r="Q64" s="134"/>
      <c r="R64" s="134"/>
      <c r="S64" s="134"/>
      <c r="T64" s="134"/>
      <c r="U64" s="134"/>
      <c r="V64" s="134"/>
      <c r="W64" s="134"/>
      <c r="X64" s="134"/>
      <c r="Y64" s="134"/>
      <c r="Z64" s="134"/>
      <c r="AA64" s="134"/>
      <c r="AB64" s="134"/>
      <c r="AC64" s="134"/>
      <c r="AD64" s="134"/>
      <c r="AE64" s="134"/>
      <c r="AF64" s="134"/>
      <c r="AG64" s="134"/>
      <c r="AH64" s="134"/>
      <c r="AI64" s="134"/>
      <c r="AJ64" s="134"/>
      <c r="AK64" s="134"/>
      <c r="AL64" s="134"/>
      <c r="AM64" s="134"/>
      <c r="AN64" s="134"/>
      <c r="AO64" s="134"/>
      <c r="AP64" s="134"/>
      <c r="AQ64" s="134"/>
      <c r="AR64" s="134"/>
      <c r="AS64" s="134"/>
      <c r="AT64" s="134"/>
    </row>
    <row r="65" spans="1:46" x14ac:dyDescent="0.4">
      <c r="A65" s="134"/>
      <c r="B65" s="134"/>
      <c r="C65" s="134"/>
      <c r="D65" s="134"/>
      <c r="E65" s="134"/>
      <c r="F65" s="134"/>
      <c r="G65" s="134"/>
      <c r="H65" s="134"/>
      <c r="I65" s="134"/>
      <c r="J65" s="134"/>
      <c r="K65" s="134"/>
      <c r="L65" s="134"/>
      <c r="M65" s="134"/>
      <c r="N65" s="134"/>
      <c r="O65" s="134"/>
      <c r="P65" s="134"/>
      <c r="Q65" s="134"/>
      <c r="R65" s="134"/>
      <c r="S65" s="134"/>
      <c r="T65" s="134"/>
      <c r="U65" s="134"/>
      <c r="V65" s="134"/>
      <c r="W65" s="134"/>
      <c r="X65" s="134"/>
      <c r="Y65" s="134"/>
      <c r="Z65" s="134"/>
      <c r="AA65" s="134"/>
      <c r="AB65" s="134"/>
      <c r="AC65" s="134"/>
      <c r="AD65" s="134"/>
      <c r="AE65" s="134"/>
      <c r="AF65" s="134"/>
      <c r="AG65" s="134"/>
      <c r="AH65" s="134"/>
      <c r="AI65" s="134"/>
      <c r="AJ65" s="134"/>
      <c r="AK65" s="134"/>
      <c r="AL65" s="134"/>
      <c r="AM65" s="134"/>
      <c r="AN65" s="134"/>
      <c r="AO65" s="134"/>
      <c r="AP65" s="134"/>
      <c r="AQ65" s="134"/>
      <c r="AR65" s="134"/>
      <c r="AS65" s="134"/>
      <c r="AT65" s="134"/>
    </row>
    <row r="66" spans="1:46" x14ac:dyDescent="0.4">
      <c r="A66" s="134"/>
      <c r="B66" s="134"/>
      <c r="C66" s="134"/>
      <c r="D66" s="134"/>
      <c r="E66" s="134"/>
      <c r="F66" s="134"/>
      <c r="G66" s="134"/>
      <c r="H66" s="134"/>
      <c r="I66" s="134"/>
      <c r="J66" s="134"/>
      <c r="K66" s="134"/>
      <c r="L66" s="134"/>
      <c r="M66" s="134"/>
      <c r="N66" s="134"/>
      <c r="O66" s="134"/>
      <c r="P66" s="134"/>
      <c r="Q66" s="134"/>
      <c r="R66" s="134"/>
      <c r="S66" s="134"/>
      <c r="T66" s="134"/>
      <c r="U66" s="134"/>
      <c r="V66" s="134"/>
      <c r="W66" s="134"/>
      <c r="X66" s="134"/>
      <c r="Y66" s="134"/>
      <c r="Z66" s="134"/>
      <c r="AA66" s="134"/>
      <c r="AB66" s="134"/>
      <c r="AC66" s="134"/>
      <c r="AD66" s="134"/>
      <c r="AE66" s="134"/>
      <c r="AF66" s="134"/>
      <c r="AG66" s="134"/>
      <c r="AH66" s="134"/>
      <c r="AI66" s="134"/>
      <c r="AJ66" s="134"/>
      <c r="AK66" s="134"/>
      <c r="AL66" s="134"/>
      <c r="AM66" s="134"/>
      <c r="AN66" s="134"/>
      <c r="AO66" s="134"/>
      <c r="AP66" s="134"/>
      <c r="AQ66" s="134"/>
      <c r="AR66" s="134"/>
      <c r="AS66" s="134"/>
      <c r="AT66" s="134"/>
    </row>
    <row r="67" spans="1:46" x14ac:dyDescent="0.4">
      <c r="A67" s="134"/>
      <c r="B67" s="134"/>
      <c r="C67" s="134"/>
      <c r="D67" s="134"/>
      <c r="E67" s="134"/>
      <c r="F67" s="134"/>
      <c r="G67" s="134"/>
      <c r="H67" s="134"/>
      <c r="I67" s="134"/>
      <c r="J67" s="134"/>
      <c r="K67" s="134"/>
      <c r="L67" s="134"/>
      <c r="M67" s="134"/>
      <c r="N67" s="134"/>
      <c r="O67" s="134"/>
      <c r="P67" s="134"/>
      <c r="Q67" s="134"/>
      <c r="R67" s="134"/>
      <c r="S67" s="134"/>
      <c r="T67" s="134"/>
      <c r="U67" s="134"/>
      <c r="V67" s="134"/>
      <c r="W67" s="134"/>
      <c r="X67" s="134"/>
      <c r="Y67" s="134"/>
      <c r="Z67" s="134"/>
      <c r="AA67" s="134"/>
      <c r="AB67" s="134"/>
      <c r="AC67" s="134"/>
      <c r="AD67" s="134"/>
      <c r="AE67" s="134"/>
      <c r="AF67" s="134"/>
      <c r="AG67" s="134"/>
      <c r="AH67" s="134"/>
      <c r="AI67" s="134"/>
      <c r="AJ67" s="134"/>
      <c r="AK67" s="134"/>
      <c r="AL67" s="134"/>
      <c r="AM67" s="134"/>
      <c r="AN67" s="134"/>
      <c r="AO67" s="134"/>
      <c r="AP67" s="134"/>
      <c r="AQ67" s="134"/>
      <c r="AR67" s="134"/>
      <c r="AS67" s="134"/>
      <c r="AT67" s="134"/>
    </row>
    <row r="68" spans="1:46" x14ac:dyDescent="0.4">
      <c r="A68" s="134"/>
      <c r="B68" s="134"/>
      <c r="C68" s="134"/>
      <c r="D68" s="134"/>
      <c r="E68" s="134"/>
      <c r="F68" s="134"/>
      <c r="G68" s="134"/>
      <c r="H68" s="134"/>
      <c r="I68" s="134"/>
      <c r="J68" s="134"/>
      <c r="K68" s="134"/>
      <c r="L68" s="134"/>
      <c r="M68" s="134"/>
      <c r="N68" s="134"/>
      <c r="O68" s="134"/>
      <c r="P68" s="134"/>
      <c r="Q68" s="134"/>
      <c r="R68" s="134"/>
      <c r="S68" s="134"/>
      <c r="T68" s="134"/>
      <c r="U68" s="134"/>
      <c r="V68" s="134"/>
      <c r="W68" s="134"/>
      <c r="X68" s="134"/>
      <c r="Y68" s="134"/>
      <c r="Z68" s="134"/>
      <c r="AA68" s="134"/>
      <c r="AB68" s="134"/>
      <c r="AC68" s="134"/>
      <c r="AD68" s="134"/>
      <c r="AE68" s="134"/>
      <c r="AF68" s="134"/>
      <c r="AG68" s="134"/>
      <c r="AH68" s="134"/>
      <c r="AI68" s="134"/>
      <c r="AJ68" s="134"/>
      <c r="AK68" s="134"/>
      <c r="AL68" s="134"/>
      <c r="AM68" s="134"/>
      <c r="AN68" s="134"/>
      <c r="AO68" s="134"/>
      <c r="AP68" s="134"/>
      <c r="AQ68" s="134"/>
      <c r="AR68" s="134"/>
      <c r="AS68" s="134"/>
      <c r="AT68" s="134"/>
    </row>
    <row r="69" spans="1:46" x14ac:dyDescent="0.4">
      <c r="A69" s="134"/>
      <c r="B69" s="134"/>
      <c r="C69" s="134"/>
      <c r="D69" s="134"/>
      <c r="E69" s="134"/>
      <c r="F69" s="134"/>
      <c r="G69" s="134"/>
      <c r="H69" s="134"/>
      <c r="I69" s="134"/>
      <c r="J69" s="134"/>
      <c r="K69" s="134"/>
      <c r="L69" s="134"/>
      <c r="M69" s="134"/>
      <c r="N69" s="134"/>
      <c r="O69" s="134"/>
      <c r="P69" s="134"/>
      <c r="Q69" s="134"/>
      <c r="R69" s="134"/>
      <c r="S69" s="134"/>
      <c r="T69" s="134"/>
      <c r="U69" s="134"/>
      <c r="V69" s="134"/>
      <c r="W69" s="134"/>
      <c r="X69" s="134"/>
      <c r="Y69" s="134"/>
      <c r="Z69" s="134"/>
      <c r="AA69" s="134"/>
      <c r="AB69" s="134"/>
      <c r="AC69" s="134"/>
      <c r="AD69" s="134"/>
      <c r="AE69" s="134"/>
      <c r="AF69" s="134"/>
      <c r="AG69" s="134"/>
      <c r="AH69" s="134"/>
      <c r="AI69" s="134"/>
      <c r="AJ69" s="134"/>
      <c r="AK69" s="134"/>
      <c r="AL69" s="134"/>
      <c r="AM69" s="134"/>
      <c r="AN69" s="134"/>
      <c r="AO69" s="134"/>
      <c r="AP69" s="134"/>
      <c r="AQ69" s="134"/>
      <c r="AR69" s="134"/>
      <c r="AS69" s="134"/>
      <c r="AT69" s="134"/>
    </row>
    <row r="70" spans="1:46" x14ac:dyDescent="0.4">
      <c r="A70" s="134"/>
      <c r="B70" s="134"/>
      <c r="C70" s="134"/>
      <c r="D70" s="134"/>
      <c r="E70" s="134"/>
      <c r="F70" s="134"/>
      <c r="G70" s="134"/>
      <c r="H70" s="134"/>
      <c r="I70" s="134"/>
      <c r="J70" s="134"/>
      <c r="K70" s="134"/>
      <c r="L70" s="134"/>
      <c r="M70" s="134"/>
      <c r="N70" s="134"/>
      <c r="O70" s="134"/>
      <c r="P70" s="134"/>
      <c r="Q70" s="134"/>
      <c r="R70" s="134"/>
      <c r="S70" s="134"/>
      <c r="T70" s="134"/>
      <c r="U70" s="134"/>
      <c r="V70" s="134"/>
      <c r="W70" s="134"/>
      <c r="X70" s="134"/>
      <c r="Y70" s="134"/>
      <c r="Z70" s="134"/>
      <c r="AA70" s="134"/>
      <c r="AB70" s="134"/>
      <c r="AC70" s="134"/>
      <c r="AD70" s="134"/>
      <c r="AE70" s="134"/>
      <c r="AF70" s="134"/>
      <c r="AG70" s="134"/>
      <c r="AH70" s="134"/>
      <c r="AI70" s="134"/>
      <c r="AJ70" s="134"/>
      <c r="AK70" s="134"/>
      <c r="AL70" s="134"/>
      <c r="AM70" s="134"/>
      <c r="AN70" s="134"/>
      <c r="AO70" s="134"/>
      <c r="AP70" s="134"/>
      <c r="AQ70" s="134"/>
      <c r="AR70" s="134"/>
      <c r="AS70" s="134"/>
      <c r="AT70" s="134"/>
    </row>
    <row r="71" spans="1:46" x14ac:dyDescent="0.4">
      <c r="A71" s="134"/>
      <c r="B71" s="134"/>
      <c r="C71" s="134"/>
      <c r="D71" s="134"/>
      <c r="E71" s="134"/>
      <c r="F71" s="134"/>
      <c r="G71" s="134"/>
      <c r="H71" s="134"/>
      <c r="I71" s="134"/>
      <c r="J71" s="134"/>
      <c r="K71" s="134"/>
      <c r="L71" s="134"/>
      <c r="M71" s="134"/>
      <c r="N71" s="134"/>
      <c r="O71" s="134"/>
      <c r="P71" s="134"/>
      <c r="Q71" s="134"/>
      <c r="R71" s="134"/>
      <c r="S71" s="134"/>
      <c r="T71" s="134"/>
      <c r="U71" s="134"/>
      <c r="V71" s="134"/>
      <c r="W71" s="134"/>
      <c r="X71" s="134"/>
      <c r="Y71" s="134"/>
      <c r="Z71" s="134"/>
      <c r="AA71" s="134"/>
      <c r="AB71" s="134"/>
      <c r="AC71" s="134"/>
      <c r="AD71" s="134"/>
      <c r="AE71" s="134"/>
      <c r="AF71" s="134"/>
      <c r="AG71" s="134"/>
      <c r="AH71" s="134"/>
      <c r="AI71" s="134"/>
      <c r="AJ71" s="134"/>
      <c r="AK71" s="134"/>
      <c r="AL71" s="134"/>
      <c r="AM71" s="134"/>
      <c r="AN71" s="134"/>
      <c r="AO71" s="134"/>
      <c r="AP71" s="134"/>
      <c r="AQ71" s="134"/>
      <c r="AR71" s="134"/>
      <c r="AS71" s="134"/>
      <c r="AT71" s="134"/>
    </row>
    <row r="72" spans="1:46" x14ac:dyDescent="0.4">
      <c r="A72" s="134"/>
      <c r="B72" s="134"/>
      <c r="C72" s="134"/>
      <c r="D72" s="134"/>
      <c r="E72" s="134"/>
      <c r="F72" s="134"/>
      <c r="G72" s="134"/>
      <c r="H72" s="134"/>
      <c r="I72" s="134"/>
      <c r="J72" s="134"/>
      <c r="K72" s="134"/>
      <c r="L72" s="134"/>
      <c r="M72" s="134"/>
      <c r="N72" s="134"/>
      <c r="O72" s="134"/>
      <c r="P72" s="134"/>
      <c r="Q72" s="134"/>
      <c r="R72" s="134"/>
      <c r="S72" s="134"/>
      <c r="T72" s="134"/>
      <c r="U72" s="134"/>
      <c r="V72" s="134"/>
      <c r="W72" s="134"/>
      <c r="X72" s="134"/>
      <c r="Y72" s="134"/>
      <c r="Z72" s="134"/>
      <c r="AA72" s="134"/>
      <c r="AB72" s="134"/>
      <c r="AC72" s="134"/>
      <c r="AD72" s="134"/>
      <c r="AE72" s="134"/>
      <c r="AF72" s="134"/>
      <c r="AG72" s="134"/>
      <c r="AH72" s="134"/>
      <c r="AI72" s="134"/>
      <c r="AJ72" s="134"/>
      <c r="AK72" s="134"/>
      <c r="AL72" s="134"/>
      <c r="AM72" s="134"/>
      <c r="AN72" s="134"/>
      <c r="AO72" s="134"/>
      <c r="AP72" s="134"/>
      <c r="AQ72" s="134"/>
      <c r="AR72" s="134"/>
      <c r="AS72" s="134"/>
      <c r="AT72" s="134"/>
    </row>
    <row r="73" spans="1:46" x14ac:dyDescent="0.4">
      <c r="A73" s="134"/>
      <c r="B73" s="134"/>
      <c r="C73" s="134"/>
      <c r="D73" s="134"/>
      <c r="E73" s="134"/>
      <c r="F73" s="134"/>
      <c r="G73" s="134"/>
      <c r="H73" s="134"/>
      <c r="I73" s="134"/>
      <c r="J73" s="134"/>
      <c r="K73" s="134"/>
      <c r="L73" s="134"/>
      <c r="M73" s="134"/>
      <c r="N73" s="134"/>
      <c r="O73" s="134"/>
      <c r="P73" s="134"/>
      <c r="Q73" s="134"/>
      <c r="R73" s="134"/>
      <c r="S73" s="134"/>
      <c r="T73" s="134"/>
      <c r="U73" s="134"/>
      <c r="V73" s="134"/>
      <c r="W73" s="134"/>
      <c r="X73" s="134"/>
      <c r="Y73" s="134"/>
      <c r="Z73" s="134"/>
      <c r="AA73" s="134"/>
      <c r="AB73" s="134"/>
      <c r="AC73" s="134"/>
      <c r="AD73" s="134"/>
      <c r="AE73" s="134"/>
      <c r="AF73" s="134"/>
      <c r="AG73" s="134"/>
      <c r="AH73" s="134"/>
      <c r="AI73" s="134"/>
      <c r="AJ73" s="134"/>
      <c r="AK73" s="134"/>
      <c r="AL73" s="134"/>
      <c r="AM73" s="134"/>
      <c r="AN73" s="134"/>
      <c r="AO73" s="134"/>
      <c r="AP73" s="134"/>
      <c r="AQ73" s="134"/>
      <c r="AR73" s="134"/>
      <c r="AS73" s="134"/>
      <c r="AT73" s="134"/>
    </row>
    <row r="74" spans="1:46" x14ac:dyDescent="0.4">
      <c r="A74" s="134"/>
      <c r="B74" s="134"/>
      <c r="C74" s="134"/>
      <c r="D74" s="134"/>
      <c r="E74" s="134"/>
      <c r="F74" s="134"/>
      <c r="G74" s="134"/>
      <c r="H74" s="134"/>
      <c r="I74" s="134"/>
      <c r="J74" s="134"/>
      <c r="K74" s="134"/>
      <c r="L74" s="134"/>
      <c r="M74" s="134"/>
      <c r="N74" s="134"/>
      <c r="O74" s="134"/>
      <c r="P74" s="134"/>
      <c r="Q74" s="134"/>
      <c r="R74" s="134"/>
      <c r="S74" s="134"/>
      <c r="T74" s="134"/>
      <c r="U74" s="134"/>
      <c r="V74" s="134"/>
      <c r="W74" s="134"/>
      <c r="X74" s="134"/>
      <c r="Y74" s="134"/>
      <c r="Z74" s="134"/>
      <c r="AA74" s="134"/>
      <c r="AB74" s="134"/>
      <c r="AC74" s="134"/>
      <c r="AD74" s="134"/>
      <c r="AE74" s="134"/>
      <c r="AF74" s="134"/>
      <c r="AG74" s="134"/>
      <c r="AH74" s="134"/>
      <c r="AI74" s="134"/>
      <c r="AJ74" s="134"/>
      <c r="AK74" s="134"/>
      <c r="AL74" s="134"/>
      <c r="AM74" s="134"/>
      <c r="AN74" s="134"/>
      <c r="AO74" s="134"/>
      <c r="AP74" s="134"/>
      <c r="AQ74" s="134"/>
      <c r="AR74" s="134"/>
      <c r="AS74" s="134"/>
      <c r="AT74" s="134"/>
    </row>
    <row r="75" spans="1:46" x14ac:dyDescent="0.4">
      <c r="A75" s="134"/>
      <c r="B75" s="134"/>
      <c r="C75" s="134"/>
      <c r="D75" s="134"/>
      <c r="E75" s="134"/>
      <c r="F75" s="134"/>
      <c r="G75" s="134"/>
      <c r="H75" s="134"/>
      <c r="I75" s="134"/>
      <c r="J75" s="134"/>
      <c r="K75" s="134"/>
      <c r="L75" s="134"/>
      <c r="M75" s="134"/>
      <c r="N75" s="134"/>
      <c r="O75" s="134"/>
      <c r="P75" s="134"/>
      <c r="Q75" s="134"/>
      <c r="R75" s="134"/>
      <c r="S75" s="134"/>
      <c r="T75" s="134"/>
      <c r="U75" s="134"/>
      <c r="V75" s="134"/>
      <c r="W75" s="134"/>
      <c r="X75" s="134"/>
      <c r="Y75" s="134"/>
      <c r="Z75" s="134"/>
      <c r="AA75" s="134"/>
      <c r="AB75" s="134"/>
      <c r="AC75" s="134"/>
      <c r="AD75" s="134"/>
      <c r="AE75" s="134"/>
      <c r="AF75" s="134"/>
      <c r="AG75" s="134"/>
      <c r="AH75" s="134"/>
      <c r="AI75" s="134"/>
      <c r="AJ75" s="134"/>
      <c r="AK75" s="134"/>
      <c r="AL75" s="134"/>
      <c r="AM75" s="134"/>
      <c r="AN75" s="134"/>
      <c r="AO75" s="134"/>
      <c r="AP75" s="134"/>
      <c r="AQ75" s="134"/>
      <c r="AR75" s="134"/>
      <c r="AS75" s="134"/>
      <c r="AT75" s="134"/>
    </row>
    <row r="76" spans="1:46" x14ac:dyDescent="0.4">
      <c r="A76" s="134"/>
      <c r="B76" s="134"/>
      <c r="C76" s="134"/>
      <c r="D76" s="134"/>
      <c r="E76" s="134"/>
      <c r="F76" s="134"/>
      <c r="G76" s="134"/>
      <c r="H76" s="134"/>
      <c r="I76" s="134"/>
      <c r="J76" s="134"/>
      <c r="K76" s="134"/>
      <c r="L76" s="134"/>
      <c r="M76" s="134"/>
      <c r="N76" s="134"/>
      <c r="O76" s="134"/>
      <c r="P76" s="134"/>
      <c r="Q76" s="134"/>
      <c r="R76" s="134"/>
      <c r="S76" s="134"/>
      <c r="T76" s="134"/>
      <c r="U76" s="134"/>
      <c r="V76" s="134"/>
      <c r="W76" s="134"/>
      <c r="X76" s="134"/>
      <c r="Y76" s="134"/>
      <c r="Z76" s="134"/>
      <c r="AA76" s="134"/>
      <c r="AB76" s="134"/>
      <c r="AC76" s="134"/>
      <c r="AD76" s="134"/>
      <c r="AE76" s="134"/>
      <c r="AF76" s="134"/>
      <c r="AG76" s="134"/>
      <c r="AH76" s="134"/>
      <c r="AI76" s="134"/>
      <c r="AJ76" s="134"/>
      <c r="AK76" s="134"/>
      <c r="AL76" s="134"/>
      <c r="AM76" s="134"/>
      <c r="AN76" s="134"/>
      <c r="AO76" s="134"/>
      <c r="AP76" s="134"/>
      <c r="AQ76" s="134"/>
      <c r="AR76" s="134"/>
      <c r="AS76" s="134"/>
      <c r="AT76" s="134"/>
    </row>
    <row r="77" spans="1:46" x14ac:dyDescent="0.4">
      <c r="A77" s="134"/>
      <c r="B77" s="134"/>
      <c r="C77" s="134"/>
      <c r="D77" s="134"/>
      <c r="E77" s="134"/>
      <c r="F77" s="134"/>
      <c r="G77" s="134"/>
      <c r="H77" s="134"/>
      <c r="I77" s="134"/>
      <c r="J77" s="134"/>
      <c r="K77" s="134"/>
      <c r="L77" s="134"/>
      <c r="M77" s="134"/>
      <c r="N77" s="134"/>
      <c r="O77" s="134"/>
      <c r="P77" s="134"/>
      <c r="Q77" s="134"/>
      <c r="R77" s="134"/>
      <c r="S77" s="134"/>
      <c r="T77" s="134"/>
      <c r="U77" s="134"/>
      <c r="V77" s="134"/>
      <c r="W77" s="134"/>
      <c r="X77" s="134"/>
      <c r="Y77" s="134"/>
      <c r="Z77" s="134"/>
      <c r="AA77" s="134"/>
      <c r="AB77" s="134"/>
      <c r="AC77" s="134"/>
      <c r="AD77" s="134"/>
      <c r="AE77" s="134"/>
      <c r="AF77" s="134"/>
      <c r="AG77" s="134"/>
      <c r="AH77" s="134"/>
      <c r="AI77" s="134"/>
      <c r="AJ77" s="134"/>
      <c r="AK77" s="134"/>
      <c r="AL77" s="134"/>
      <c r="AM77" s="134"/>
      <c r="AN77" s="134"/>
      <c r="AO77" s="134"/>
      <c r="AP77" s="134"/>
      <c r="AQ77" s="134"/>
      <c r="AR77" s="134"/>
      <c r="AS77" s="134"/>
      <c r="AT77" s="134"/>
    </row>
    <row r="78" spans="1:46" x14ac:dyDescent="0.4">
      <c r="A78" s="134"/>
      <c r="B78" s="134"/>
      <c r="C78" s="134"/>
      <c r="D78" s="134"/>
      <c r="E78" s="134"/>
      <c r="F78" s="134"/>
      <c r="G78" s="134"/>
      <c r="H78" s="134"/>
      <c r="I78" s="134"/>
      <c r="J78" s="134"/>
      <c r="K78" s="134"/>
      <c r="L78" s="134"/>
      <c r="M78" s="134"/>
      <c r="N78" s="134"/>
      <c r="O78" s="134"/>
      <c r="P78" s="134"/>
      <c r="Q78" s="134"/>
      <c r="R78" s="134"/>
      <c r="S78" s="134"/>
      <c r="T78" s="134"/>
      <c r="U78" s="134"/>
      <c r="V78" s="134"/>
      <c r="W78" s="134"/>
      <c r="X78" s="134"/>
      <c r="Y78" s="134"/>
      <c r="Z78" s="134"/>
      <c r="AA78" s="134"/>
      <c r="AB78" s="134"/>
      <c r="AC78" s="134"/>
      <c r="AD78" s="134"/>
      <c r="AE78" s="134"/>
      <c r="AF78" s="134"/>
      <c r="AG78" s="134"/>
      <c r="AH78" s="134"/>
      <c r="AI78" s="134"/>
      <c r="AJ78" s="134"/>
      <c r="AK78" s="134"/>
      <c r="AL78" s="134"/>
      <c r="AM78" s="134"/>
      <c r="AN78" s="134"/>
      <c r="AO78" s="134"/>
      <c r="AP78" s="134"/>
      <c r="AQ78" s="134"/>
      <c r="AR78" s="134"/>
      <c r="AS78" s="134"/>
      <c r="AT78" s="134"/>
    </row>
    <row r="79" spans="1:46" x14ac:dyDescent="0.4">
      <c r="A79" s="134"/>
      <c r="B79" s="134"/>
      <c r="C79" s="134"/>
      <c r="D79" s="134"/>
      <c r="E79" s="134"/>
      <c r="F79" s="134"/>
      <c r="G79" s="134"/>
      <c r="H79" s="134"/>
      <c r="I79" s="134"/>
      <c r="J79" s="134"/>
      <c r="K79" s="134"/>
      <c r="L79" s="134"/>
      <c r="M79" s="134"/>
      <c r="N79" s="134"/>
      <c r="O79" s="134"/>
      <c r="P79" s="134"/>
      <c r="Q79" s="134"/>
      <c r="R79" s="134"/>
      <c r="S79" s="134"/>
      <c r="T79" s="134"/>
      <c r="U79" s="134"/>
      <c r="V79" s="134"/>
      <c r="W79" s="134"/>
      <c r="X79" s="134"/>
      <c r="Y79" s="134"/>
      <c r="Z79" s="134"/>
      <c r="AA79" s="134"/>
      <c r="AB79" s="134"/>
      <c r="AC79" s="134"/>
      <c r="AD79" s="134"/>
      <c r="AE79" s="134"/>
      <c r="AF79" s="134"/>
      <c r="AG79" s="134"/>
      <c r="AH79" s="134"/>
      <c r="AI79" s="134"/>
      <c r="AJ79" s="134"/>
      <c r="AK79" s="134"/>
      <c r="AL79" s="134"/>
      <c r="AM79" s="134"/>
      <c r="AN79" s="134"/>
      <c r="AO79" s="134"/>
      <c r="AP79" s="134"/>
      <c r="AQ79" s="134"/>
      <c r="AR79" s="134"/>
      <c r="AS79" s="134"/>
      <c r="AT79" s="134"/>
    </row>
    <row r="80" spans="1:46" x14ac:dyDescent="0.4">
      <c r="A80" s="134"/>
      <c r="B80" s="134"/>
      <c r="C80" s="134"/>
      <c r="D80" s="134"/>
      <c r="E80" s="134"/>
      <c r="F80" s="134"/>
      <c r="G80" s="134"/>
      <c r="H80" s="134"/>
      <c r="I80" s="134"/>
      <c r="J80" s="134"/>
      <c r="K80" s="134"/>
      <c r="L80" s="134"/>
      <c r="M80" s="134"/>
      <c r="N80" s="134"/>
      <c r="O80" s="134"/>
      <c r="P80" s="134"/>
      <c r="Q80" s="134"/>
      <c r="R80" s="134"/>
      <c r="S80" s="134"/>
      <c r="T80" s="134"/>
      <c r="U80" s="134"/>
      <c r="V80" s="134"/>
      <c r="W80" s="134"/>
      <c r="X80" s="134"/>
      <c r="Y80" s="134"/>
      <c r="Z80" s="134"/>
      <c r="AA80" s="134"/>
      <c r="AB80" s="134"/>
      <c r="AC80" s="134"/>
      <c r="AD80" s="134"/>
      <c r="AE80" s="134"/>
      <c r="AF80" s="134"/>
      <c r="AG80" s="134"/>
      <c r="AH80" s="134"/>
      <c r="AI80" s="134"/>
      <c r="AJ80" s="134"/>
      <c r="AK80" s="134"/>
      <c r="AL80" s="134"/>
      <c r="AM80" s="134"/>
      <c r="AN80" s="134"/>
      <c r="AO80" s="134"/>
      <c r="AP80" s="134"/>
      <c r="AQ80" s="134"/>
      <c r="AR80" s="134"/>
      <c r="AS80" s="134"/>
      <c r="AT80" s="134"/>
    </row>
    <row r="81" spans="1:46" x14ac:dyDescent="0.4">
      <c r="A81" s="134"/>
      <c r="B81" s="134"/>
      <c r="C81" s="134"/>
      <c r="D81" s="134"/>
      <c r="E81" s="134"/>
      <c r="F81" s="134"/>
      <c r="G81" s="134"/>
      <c r="H81" s="134"/>
      <c r="I81" s="134"/>
      <c r="J81" s="134"/>
      <c r="K81" s="134"/>
      <c r="L81" s="134"/>
      <c r="M81" s="134"/>
      <c r="N81" s="134"/>
      <c r="O81" s="134"/>
      <c r="P81" s="134"/>
      <c r="Q81" s="134"/>
      <c r="R81" s="134"/>
      <c r="S81" s="134"/>
      <c r="T81" s="134"/>
      <c r="U81" s="134"/>
      <c r="V81" s="134"/>
      <c r="W81" s="134"/>
      <c r="X81" s="134"/>
      <c r="Y81" s="134"/>
      <c r="Z81" s="134"/>
      <c r="AA81" s="134"/>
      <c r="AB81" s="134"/>
      <c r="AC81" s="134"/>
      <c r="AD81" s="134"/>
      <c r="AE81" s="134"/>
      <c r="AF81" s="134"/>
      <c r="AG81" s="134"/>
      <c r="AH81" s="134"/>
      <c r="AI81" s="134"/>
      <c r="AJ81" s="134"/>
      <c r="AK81" s="134"/>
      <c r="AL81" s="134"/>
      <c r="AM81" s="134"/>
      <c r="AN81" s="134"/>
      <c r="AO81" s="134"/>
      <c r="AP81" s="134"/>
      <c r="AQ81" s="134"/>
      <c r="AR81" s="134"/>
      <c r="AS81" s="134"/>
      <c r="AT81" s="134"/>
    </row>
    <row r="82" spans="1:46" x14ac:dyDescent="0.4">
      <c r="A82" s="134"/>
      <c r="B82" s="134"/>
      <c r="C82" s="134"/>
      <c r="D82" s="134"/>
      <c r="E82" s="134"/>
      <c r="F82" s="134"/>
      <c r="G82" s="134"/>
      <c r="H82" s="134"/>
      <c r="I82" s="134"/>
      <c r="J82" s="134"/>
      <c r="K82" s="134"/>
      <c r="L82" s="134"/>
      <c r="M82" s="134"/>
      <c r="N82" s="134"/>
      <c r="O82" s="134"/>
      <c r="P82" s="134"/>
      <c r="Q82" s="134"/>
      <c r="R82" s="134"/>
      <c r="S82" s="134"/>
      <c r="T82" s="134"/>
      <c r="U82" s="134"/>
      <c r="V82" s="134"/>
      <c r="W82" s="134"/>
      <c r="X82" s="134"/>
      <c r="Y82" s="134"/>
      <c r="Z82" s="134"/>
      <c r="AA82" s="134"/>
      <c r="AB82" s="134"/>
      <c r="AC82" s="134"/>
      <c r="AD82" s="134"/>
      <c r="AE82" s="134"/>
      <c r="AF82" s="134"/>
      <c r="AG82" s="134"/>
      <c r="AH82" s="134"/>
      <c r="AI82" s="134"/>
      <c r="AJ82" s="134"/>
      <c r="AK82" s="134"/>
      <c r="AL82" s="134"/>
      <c r="AM82" s="134"/>
      <c r="AN82" s="134"/>
      <c r="AO82" s="134"/>
      <c r="AP82" s="134"/>
      <c r="AQ82" s="134"/>
      <c r="AR82" s="134"/>
      <c r="AS82" s="134"/>
      <c r="AT82" s="134"/>
    </row>
    <row r="83" spans="1:46" x14ac:dyDescent="0.4">
      <c r="A83" s="134"/>
      <c r="B83" s="134"/>
      <c r="C83" s="134"/>
      <c r="D83" s="134"/>
      <c r="E83" s="134"/>
      <c r="F83" s="134"/>
      <c r="G83" s="134"/>
      <c r="H83" s="134"/>
      <c r="I83" s="134"/>
      <c r="J83" s="134"/>
      <c r="K83" s="134"/>
      <c r="L83" s="134"/>
      <c r="M83" s="134"/>
      <c r="N83" s="134"/>
      <c r="O83" s="134"/>
      <c r="P83" s="134"/>
      <c r="Q83" s="134"/>
      <c r="R83" s="134"/>
      <c r="S83" s="134"/>
      <c r="T83" s="134"/>
      <c r="U83" s="134"/>
      <c r="V83" s="134"/>
      <c r="W83" s="134"/>
      <c r="X83" s="134"/>
      <c r="Y83" s="134"/>
      <c r="Z83" s="134"/>
      <c r="AA83" s="134"/>
      <c r="AB83" s="134"/>
      <c r="AC83" s="134"/>
      <c r="AD83" s="134"/>
      <c r="AE83" s="134"/>
      <c r="AF83" s="134"/>
      <c r="AG83" s="134"/>
      <c r="AH83" s="134"/>
      <c r="AI83" s="134"/>
      <c r="AJ83" s="134"/>
      <c r="AK83" s="134"/>
      <c r="AL83" s="134"/>
      <c r="AM83" s="134"/>
      <c r="AN83" s="134"/>
      <c r="AO83" s="134"/>
      <c r="AP83" s="134"/>
      <c r="AQ83" s="134"/>
      <c r="AR83" s="134"/>
      <c r="AS83" s="134"/>
      <c r="AT83" s="134"/>
    </row>
    <row r="84" spans="1:46" x14ac:dyDescent="0.4">
      <c r="A84" s="134"/>
      <c r="B84" s="134"/>
      <c r="C84" s="134"/>
      <c r="D84" s="134"/>
      <c r="E84" s="134"/>
      <c r="F84" s="134"/>
      <c r="G84" s="134"/>
      <c r="H84" s="134"/>
      <c r="I84" s="134"/>
      <c r="J84" s="134"/>
      <c r="K84" s="134"/>
      <c r="L84" s="134"/>
      <c r="M84" s="134"/>
      <c r="N84" s="134"/>
      <c r="O84" s="134"/>
      <c r="P84" s="134"/>
      <c r="Q84" s="134"/>
      <c r="R84" s="134"/>
      <c r="S84" s="134"/>
      <c r="T84" s="134"/>
      <c r="U84" s="134"/>
      <c r="V84" s="134"/>
      <c r="W84" s="134"/>
      <c r="X84" s="134"/>
      <c r="Y84" s="134"/>
      <c r="Z84" s="134"/>
      <c r="AA84" s="134"/>
      <c r="AB84" s="134"/>
      <c r="AC84" s="134"/>
      <c r="AD84" s="134"/>
      <c r="AE84" s="134"/>
      <c r="AF84" s="134"/>
      <c r="AG84" s="134"/>
      <c r="AH84" s="134"/>
      <c r="AI84" s="134"/>
      <c r="AJ84" s="134"/>
      <c r="AK84" s="134"/>
      <c r="AL84" s="134"/>
      <c r="AM84" s="134"/>
      <c r="AN84" s="134"/>
      <c r="AO84" s="134"/>
      <c r="AP84" s="134"/>
      <c r="AQ84" s="134"/>
      <c r="AR84" s="134"/>
      <c r="AS84" s="134"/>
      <c r="AT84" s="134"/>
    </row>
    <row r="85" spans="1:46" x14ac:dyDescent="0.4">
      <c r="A85" s="134"/>
      <c r="B85" s="134"/>
      <c r="C85" s="134"/>
      <c r="D85" s="134"/>
      <c r="E85" s="134"/>
      <c r="F85" s="134"/>
      <c r="G85" s="134"/>
      <c r="H85" s="134"/>
      <c r="I85" s="134"/>
      <c r="J85" s="134"/>
      <c r="K85" s="134"/>
      <c r="L85" s="134"/>
      <c r="M85" s="134"/>
      <c r="N85" s="134"/>
      <c r="O85" s="134"/>
      <c r="P85" s="134"/>
      <c r="Q85" s="134"/>
      <c r="R85" s="134"/>
      <c r="S85" s="134"/>
      <c r="T85" s="134"/>
      <c r="U85" s="134"/>
      <c r="V85" s="134"/>
      <c r="W85" s="134"/>
      <c r="X85" s="134"/>
      <c r="Y85" s="134"/>
      <c r="Z85" s="134"/>
      <c r="AA85" s="134"/>
      <c r="AB85" s="134"/>
      <c r="AC85" s="134"/>
      <c r="AD85" s="134"/>
      <c r="AE85" s="134"/>
      <c r="AF85" s="134"/>
      <c r="AG85" s="134"/>
      <c r="AH85" s="134"/>
      <c r="AI85" s="134"/>
      <c r="AJ85" s="134"/>
      <c r="AK85" s="134"/>
      <c r="AL85" s="134"/>
      <c r="AM85" s="134"/>
      <c r="AN85" s="134"/>
      <c r="AO85" s="134"/>
      <c r="AP85" s="134"/>
      <c r="AQ85" s="134"/>
      <c r="AR85" s="134"/>
      <c r="AS85" s="134"/>
      <c r="AT85" s="134"/>
    </row>
    <row r="86" spans="1:46" x14ac:dyDescent="0.4">
      <c r="A86" s="134"/>
      <c r="B86" s="134"/>
      <c r="C86" s="134"/>
      <c r="D86" s="134"/>
      <c r="E86" s="134"/>
      <c r="F86" s="134"/>
      <c r="G86" s="134"/>
      <c r="H86" s="134"/>
      <c r="I86" s="134"/>
      <c r="J86" s="134"/>
      <c r="K86" s="134"/>
      <c r="L86" s="134"/>
      <c r="M86" s="134"/>
      <c r="N86" s="134"/>
      <c r="O86" s="134"/>
      <c r="P86" s="134"/>
      <c r="Q86" s="134"/>
      <c r="R86" s="134"/>
      <c r="S86" s="134"/>
      <c r="T86" s="134"/>
      <c r="U86" s="134"/>
      <c r="V86" s="134"/>
      <c r="W86" s="134"/>
      <c r="X86" s="134"/>
      <c r="Y86" s="134"/>
      <c r="Z86" s="134"/>
      <c r="AA86" s="134"/>
      <c r="AB86" s="134"/>
      <c r="AC86" s="134"/>
      <c r="AD86" s="134"/>
      <c r="AE86" s="134"/>
      <c r="AF86" s="134"/>
      <c r="AG86" s="134"/>
      <c r="AH86" s="134"/>
      <c r="AI86" s="134"/>
      <c r="AJ86" s="134"/>
      <c r="AK86" s="134"/>
      <c r="AL86" s="134"/>
      <c r="AM86" s="134"/>
      <c r="AN86" s="134"/>
      <c r="AO86" s="134"/>
      <c r="AP86" s="134"/>
      <c r="AQ86" s="134"/>
      <c r="AR86" s="134"/>
      <c r="AS86" s="134"/>
      <c r="AT86" s="134"/>
    </row>
    <row r="87" spans="1:46" x14ac:dyDescent="0.4">
      <c r="A87" s="134"/>
      <c r="B87" s="134"/>
      <c r="C87" s="134"/>
      <c r="D87" s="134"/>
      <c r="E87" s="134"/>
      <c r="F87" s="134"/>
      <c r="G87" s="134"/>
      <c r="H87" s="134"/>
      <c r="I87" s="134"/>
      <c r="J87" s="134"/>
      <c r="K87" s="134"/>
      <c r="L87" s="134"/>
      <c r="M87" s="134"/>
      <c r="N87" s="134"/>
      <c r="O87" s="134"/>
      <c r="P87" s="134"/>
      <c r="Q87" s="134"/>
      <c r="R87" s="134"/>
      <c r="S87" s="134"/>
      <c r="T87" s="134"/>
      <c r="U87" s="134"/>
      <c r="V87" s="134"/>
      <c r="W87" s="134"/>
      <c r="X87" s="134"/>
      <c r="Y87" s="134"/>
      <c r="Z87" s="134"/>
      <c r="AA87" s="134"/>
      <c r="AB87" s="134"/>
      <c r="AC87" s="134"/>
      <c r="AD87" s="134"/>
      <c r="AE87" s="134"/>
      <c r="AF87" s="134"/>
      <c r="AG87" s="134"/>
      <c r="AH87" s="134"/>
      <c r="AI87" s="134"/>
      <c r="AJ87" s="134"/>
      <c r="AK87" s="134"/>
      <c r="AL87" s="134"/>
      <c r="AM87" s="134"/>
      <c r="AN87" s="134"/>
      <c r="AO87" s="134"/>
      <c r="AP87" s="134"/>
      <c r="AQ87" s="134"/>
      <c r="AR87" s="134"/>
      <c r="AS87" s="134"/>
      <c r="AT87" s="134"/>
    </row>
    <row r="88" spans="1:46" x14ac:dyDescent="0.4">
      <c r="A88" s="134"/>
      <c r="B88" s="134"/>
      <c r="C88" s="134"/>
      <c r="D88" s="134"/>
      <c r="E88" s="134"/>
      <c r="F88" s="134"/>
      <c r="G88" s="134"/>
      <c r="H88" s="134"/>
      <c r="I88" s="134"/>
      <c r="J88" s="134"/>
      <c r="K88" s="134"/>
      <c r="L88" s="134"/>
      <c r="M88" s="134"/>
      <c r="N88" s="134"/>
      <c r="O88" s="134"/>
      <c r="P88" s="134"/>
      <c r="Q88" s="134"/>
      <c r="R88" s="134"/>
      <c r="S88" s="134"/>
      <c r="T88" s="134"/>
      <c r="U88" s="134"/>
      <c r="V88" s="134"/>
      <c r="W88" s="134"/>
      <c r="X88" s="134"/>
      <c r="Y88" s="134"/>
      <c r="Z88" s="134"/>
      <c r="AA88" s="134"/>
      <c r="AB88" s="134"/>
      <c r="AC88" s="134"/>
      <c r="AD88" s="134"/>
      <c r="AE88" s="134"/>
      <c r="AF88" s="134"/>
      <c r="AG88" s="134"/>
      <c r="AH88" s="134"/>
      <c r="AI88" s="134"/>
      <c r="AJ88" s="134"/>
      <c r="AK88" s="134"/>
      <c r="AL88" s="134"/>
      <c r="AM88" s="134"/>
      <c r="AN88" s="134"/>
      <c r="AO88" s="134"/>
      <c r="AP88" s="134"/>
      <c r="AQ88" s="134"/>
      <c r="AR88" s="134"/>
      <c r="AS88" s="134"/>
      <c r="AT88" s="134"/>
    </row>
    <row r="89" spans="1:46" x14ac:dyDescent="0.4">
      <c r="A89" s="134"/>
      <c r="B89" s="134"/>
      <c r="C89" s="134"/>
      <c r="D89" s="134"/>
      <c r="E89" s="134"/>
      <c r="F89" s="134"/>
      <c r="G89" s="134"/>
      <c r="H89" s="134"/>
      <c r="I89" s="134"/>
      <c r="J89" s="134"/>
      <c r="K89" s="134"/>
      <c r="L89" s="134"/>
      <c r="M89" s="134"/>
      <c r="N89" s="134"/>
      <c r="O89" s="134"/>
      <c r="P89" s="134"/>
      <c r="Q89" s="134"/>
      <c r="R89" s="134"/>
      <c r="S89" s="134"/>
      <c r="T89" s="134"/>
      <c r="U89" s="134"/>
      <c r="V89" s="134"/>
      <c r="W89" s="134"/>
      <c r="X89" s="134"/>
      <c r="Y89" s="134"/>
      <c r="Z89" s="134"/>
      <c r="AA89" s="134"/>
      <c r="AB89" s="134"/>
      <c r="AC89" s="134"/>
      <c r="AD89" s="134"/>
      <c r="AE89" s="134"/>
      <c r="AF89" s="134"/>
      <c r="AG89" s="134"/>
      <c r="AH89" s="134"/>
      <c r="AI89" s="134"/>
      <c r="AJ89" s="134"/>
      <c r="AK89" s="134"/>
      <c r="AL89" s="134"/>
      <c r="AM89" s="134"/>
      <c r="AN89" s="134"/>
      <c r="AO89" s="134"/>
      <c r="AP89" s="134"/>
      <c r="AQ89" s="134"/>
      <c r="AR89" s="134"/>
      <c r="AS89" s="134"/>
      <c r="AT89" s="134"/>
    </row>
    <row r="90" spans="1:46" x14ac:dyDescent="0.4">
      <c r="A90" s="134"/>
      <c r="B90" s="134"/>
      <c r="C90" s="134"/>
      <c r="D90" s="134"/>
      <c r="E90" s="134"/>
      <c r="F90" s="134"/>
      <c r="G90" s="134"/>
      <c r="H90" s="134"/>
      <c r="I90" s="134"/>
      <c r="J90" s="134"/>
      <c r="K90" s="134"/>
      <c r="L90" s="134"/>
      <c r="M90" s="134"/>
      <c r="N90" s="134"/>
      <c r="O90" s="134"/>
      <c r="P90" s="134"/>
      <c r="Q90" s="134"/>
      <c r="R90" s="134"/>
      <c r="S90" s="134"/>
      <c r="T90" s="134"/>
      <c r="U90" s="134"/>
      <c r="V90" s="134"/>
      <c r="W90" s="134"/>
      <c r="X90" s="134"/>
      <c r="Y90" s="134"/>
      <c r="Z90" s="134"/>
      <c r="AA90" s="134"/>
      <c r="AB90" s="134"/>
      <c r="AC90" s="134"/>
      <c r="AD90" s="134"/>
      <c r="AE90" s="134"/>
      <c r="AF90" s="134"/>
      <c r="AG90" s="134"/>
      <c r="AH90" s="134"/>
      <c r="AI90" s="134"/>
      <c r="AJ90" s="134"/>
      <c r="AK90" s="134"/>
      <c r="AL90" s="134"/>
      <c r="AM90" s="134"/>
      <c r="AN90" s="134"/>
      <c r="AO90" s="134"/>
      <c r="AP90" s="134"/>
      <c r="AQ90" s="134"/>
      <c r="AR90" s="134"/>
      <c r="AS90" s="134"/>
      <c r="AT90" s="134"/>
    </row>
    <row r="91" spans="1:46" x14ac:dyDescent="0.4">
      <c r="A91" s="134"/>
      <c r="B91" s="134"/>
      <c r="C91" s="134"/>
      <c r="D91" s="134"/>
      <c r="E91" s="134"/>
      <c r="F91" s="134"/>
      <c r="G91" s="134"/>
      <c r="H91" s="134"/>
      <c r="I91" s="134"/>
      <c r="J91" s="134"/>
      <c r="K91" s="134"/>
      <c r="L91" s="134"/>
      <c r="M91" s="134"/>
      <c r="N91" s="134"/>
      <c r="O91" s="134"/>
      <c r="P91" s="134"/>
      <c r="Q91" s="134"/>
      <c r="R91" s="134"/>
      <c r="S91" s="134"/>
      <c r="T91" s="134"/>
      <c r="U91" s="134"/>
      <c r="V91" s="134"/>
      <c r="W91" s="134"/>
      <c r="X91" s="134"/>
      <c r="Y91" s="134"/>
      <c r="Z91" s="134"/>
      <c r="AA91" s="134"/>
      <c r="AB91" s="134"/>
      <c r="AC91" s="134"/>
      <c r="AD91" s="134"/>
      <c r="AE91" s="134"/>
      <c r="AF91" s="134"/>
      <c r="AG91" s="134"/>
      <c r="AH91" s="134"/>
      <c r="AI91" s="134"/>
      <c r="AJ91" s="134"/>
      <c r="AK91" s="134"/>
      <c r="AL91" s="134"/>
      <c r="AM91" s="134"/>
      <c r="AN91" s="134"/>
      <c r="AO91" s="134"/>
      <c r="AP91" s="134"/>
      <c r="AQ91" s="134"/>
      <c r="AR91" s="134"/>
      <c r="AS91" s="134"/>
      <c r="AT91" s="134"/>
    </row>
    <row r="92" spans="1:46" x14ac:dyDescent="0.4">
      <c r="A92" s="134"/>
      <c r="B92" s="134"/>
      <c r="C92" s="134"/>
      <c r="D92" s="134"/>
      <c r="E92" s="134"/>
      <c r="F92" s="134"/>
      <c r="G92" s="134"/>
      <c r="H92" s="134"/>
      <c r="I92" s="134"/>
      <c r="J92" s="134"/>
      <c r="K92" s="134"/>
      <c r="L92" s="134"/>
      <c r="M92" s="134"/>
      <c r="N92" s="134"/>
      <c r="O92" s="134"/>
      <c r="P92" s="134"/>
      <c r="Q92" s="134"/>
      <c r="R92" s="134"/>
      <c r="S92" s="134"/>
      <c r="T92" s="134"/>
      <c r="U92" s="134"/>
      <c r="V92" s="134"/>
      <c r="W92" s="134"/>
      <c r="X92" s="134"/>
      <c r="Y92" s="134"/>
      <c r="Z92" s="134"/>
      <c r="AA92" s="134"/>
      <c r="AB92" s="134"/>
      <c r="AC92" s="134"/>
      <c r="AD92" s="134"/>
      <c r="AE92" s="134"/>
      <c r="AF92" s="134"/>
      <c r="AG92" s="134"/>
      <c r="AH92" s="134"/>
      <c r="AI92" s="134"/>
      <c r="AJ92" s="134"/>
      <c r="AK92" s="134"/>
      <c r="AL92" s="134"/>
      <c r="AM92" s="134"/>
      <c r="AN92" s="134"/>
      <c r="AO92" s="134"/>
      <c r="AP92" s="134"/>
      <c r="AQ92" s="134"/>
      <c r="AR92" s="134"/>
      <c r="AS92" s="134"/>
      <c r="AT92" s="134"/>
    </row>
    <row r="93" spans="1:46" x14ac:dyDescent="0.4">
      <c r="A93" s="134"/>
      <c r="B93" s="134"/>
      <c r="C93" s="134"/>
      <c r="D93" s="134"/>
      <c r="E93" s="134"/>
      <c r="F93" s="134"/>
      <c r="G93" s="134"/>
      <c r="H93" s="134"/>
      <c r="I93" s="134"/>
      <c r="J93" s="134"/>
      <c r="K93" s="134"/>
      <c r="L93" s="134"/>
      <c r="M93" s="134"/>
      <c r="N93" s="134"/>
      <c r="O93" s="134"/>
      <c r="P93" s="134"/>
      <c r="Q93" s="134"/>
      <c r="R93" s="134"/>
      <c r="S93" s="134"/>
      <c r="T93" s="134"/>
      <c r="U93" s="134"/>
      <c r="V93" s="134"/>
      <c r="W93" s="134"/>
      <c r="X93" s="134"/>
      <c r="Y93" s="134"/>
      <c r="Z93" s="134"/>
      <c r="AA93" s="134"/>
      <c r="AB93" s="134"/>
      <c r="AC93" s="134"/>
      <c r="AD93" s="134"/>
      <c r="AE93" s="134"/>
      <c r="AF93" s="134"/>
      <c r="AG93" s="134"/>
      <c r="AH93" s="134"/>
      <c r="AI93" s="134"/>
      <c r="AJ93" s="134"/>
      <c r="AK93" s="134"/>
      <c r="AL93" s="134"/>
      <c r="AM93" s="134"/>
      <c r="AN93" s="134"/>
      <c r="AO93" s="134"/>
      <c r="AP93" s="134"/>
      <c r="AQ93" s="134"/>
      <c r="AR93" s="134"/>
      <c r="AS93" s="134"/>
      <c r="AT93" s="134"/>
    </row>
    <row r="94" spans="1:46" x14ac:dyDescent="0.4">
      <c r="A94" s="134"/>
      <c r="B94" s="134"/>
      <c r="C94" s="134"/>
      <c r="D94" s="134"/>
      <c r="E94" s="134"/>
      <c r="F94" s="134"/>
      <c r="G94" s="134"/>
      <c r="H94" s="134"/>
      <c r="I94" s="134"/>
      <c r="J94" s="134"/>
      <c r="K94" s="134"/>
      <c r="L94" s="134"/>
      <c r="M94" s="134"/>
      <c r="N94" s="134"/>
      <c r="O94" s="134"/>
      <c r="P94" s="134"/>
      <c r="Q94" s="134"/>
      <c r="R94" s="134"/>
      <c r="S94" s="134"/>
      <c r="T94" s="134"/>
      <c r="U94" s="134"/>
      <c r="V94" s="134"/>
      <c r="W94" s="134"/>
      <c r="X94" s="134"/>
      <c r="Y94" s="134"/>
      <c r="Z94" s="134"/>
      <c r="AA94" s="134"/>
      <c r="AB94" s="134"/>
      <c r="AC94" s="134"/>
      <c r="AD94" s="134"/>
      <c r="AE94" s="134"/>
      <c r="AF94" s="134"/>
      <c r="AG94" s="134"/>
      <c r="AH94" s="134"/>
      <c r="AI94" s="134"/>
      <c r="AJ94" s="134"/>
      <c r="AK94" s="134"/>
      <c r="AL94" s="134"/>
      <c r="AM94" s="134"/>
      <c r="AN94" s="134"/>
      <c r="AO94" s="134"/>
      <c r="AP94" s="134"/>
      <c r="AQ94" s="134"/>
      <c r="AR94" s="134"/>
      <c r="AS94" s="134"/>
      <c r="AT94" s="134"/>
    </row>
    <row r="95" spans="1:46" x14ac:dyDescent="0.4">
      <c r="A95" s="134"/>
      <c r="B95" s="134"/>
      <c r="C95" s="134"/>
      <c r="D95" s="134"/>
      <c r="E95" s="134"/>
      <c r="F95" s="134"/>
      <c r="G95" s="134"/>
      <c r="H95" s="134"/>
      <c r="I95" s="134"/>
      <c r="J95" s="134"/>
      <c r="K95" s="134"/>
      <c r="L95" s="134"/>
      <c r="M95" s="134"/>
      <c r="N95" s="134"/>
      <c r="O95" s="134"/>
      <c r="P95" s="134"/>
      <c r="Q95" s="134"/>
      <c r="R95" s="134"/>
      <c r="S95" s="134"/>
      <c r="T95" s="134"/>
      <c r="U95" s="134"/>
      <c r="V95" s="134"/>
      <c r="W95" s="134"/>
      <c r="X95" s="134"/>
      <c r="Y95" s="134"/>
      <c r="Z95" s="134"/>
      <c r="AA95" s="134"/>
      <c r="AB95" s="134"/>
      <c r="AC95" s="134"/>
      <c r="AD95" s="134"/>
      <c r="AE95" s="134"/>
      <c r="AF95" s="134"/>
      <c r="AG95" s="134"/>
      <c r="AH95" s="134"/>
      <c r="AI95" s="134"/>
      <c r="AJ95" s="134"/>
      <c r="AK95" s="134"/>
      <c r="AL95" s="134"/>
      <c r="AM95" s="134"/>
      <c r="AN95" s="134"/>
      <c r="AO95" s="134"/>
      <c r="AP95" s="134"/>
      <c r="AQ95" s="134"/>
      <c r="AR95" s="134"/>
      <c r="AS95" s="134"/>
      <c r="AT95" s="134"/>
    </row>
    <row r="96" spans="1:46" x14ac:dyDescent="0.4">
      <c r="A96" s="134"/>
      <c r="B96" s="134"/>
      <c r="C96" s="134"/>
      <c r="D96" s="134"/>
      <c r="E96" s="134"/>
      <c r="F96" s="134"/>
      <c r="G96" s="134"/>
      <c r="H96" s="134"/>
      <c r="I96" s="134"/>
      <c r="J96" s="134"/>
      <c r="K96" s="134"/>
      <c r="L96" s="134"/>
      <c r="M96" s="134"/>
      <c r="N96" s="134"/>
      <c r="O96" s="134"/>
      <c r="P96" s="134"/>
      <c r="Q96" s="134"/>
      <c r="R96" s="134"/>
      <c r="S96" s="134"/>
      <c r="T96" s="134"/>
      <c r="U96" s="134"/>
      <c r="V96" s="134"/>
      <c r="W96" s="134"/>
      <c r="X96" s="134"/>
      <c r="Y96" s="134"/>
      <c r="Z96" s="134"/>
      <c r="AA96" s="134"/>
      <c r="AB96" s="134"/>
      <c r="AC96" s="134"/>
      <c r="AD96" s="134"/>
      <c r="AE96" s="134"/>
      <c r="AF96" s="134"/>
      <c r="AG96" s="134"/>
      <c r="AH96" s="134"/>
      <c r="AI96" s="134"/>
      <c r="AJ96" s="134"/>
      <c r="AK96" s="134"/>
      <c r="AL96" s="134"/>
      <c r="AM96" s="134"/>
      <c r="AN96" s="134"/>
      <c r="AO96" s="134"/>
      <c r="AP96" s="134"/>
      <c r="AQ96" s="134"/>
      <c r="AR96" s="134"/>
      <c r="AS96" s="134"/>
      <c r="AT96" s="134"/>
    </row>
    <row r="97" spans="1:46" x14ac:dyDescent="0.4">
      <c r="A97" s="134"/>
      <c r="B97" s="134"/>
      <c r="C97" s="134"/>
      <c r="D97" s="134"/>
      <c r="E97" s="134"/>
      <c r="F97" s="134"/>
      <c r="G97" s="134"/>
      <c r="H97" s="134"/>
      <c r="I97" s="134"/>
      <c r="J97" s="134"/>
      <c r="K97" s="134"/>
      <c r="L97" s="134"/>
      <c r="M97" s="134"/>
      <c r="N97" s="134"/>
      <c r="O97" s="134"/>
      <c r="P97" s="134"/>
      <c r="Q97" s="134"/>
      <c r="R97" s="134"/>
      <c r="S97" s="134"/>
      <c r="T97" s="134"/>
      <c r="U97" s="134"/>
      <c r="V97" s="134"/>
      <c r="W97" s="134"/>
      <c r="X97" s="134"/>
      <c r="Y97" s="134"/>
      <c r="Z97" s="134"/>
      <c r="AA97" s="134"/>
      <c r="AB97" s="134"/>
      <c r="AC97" s="134"/>
      <c r="AD97" s="134"/>
      <c r="AE97" s="134"/>
      <c r="AF97" s="134"/>
      <c r="AG97" s="134"/>
      <c r="AH97" s="134"/>
      <c r="AI97" s="134"/>
      <c r="AJ97" s="134"/>
      <c r="AK97" s="134"/>
      <c r="AL97" s="134"/>
      <c r="AM97" s="134"/>
      <c r="AN97" s="134"/>
      <c r="AO97" s="134"/>
      <c r="AP97" s="134"/>
      <c r="AQ97" s="134"/>
      <c r="AR97" s="134"/>
      <c r="AS97" s="134"/>
      <c r="AT97" s="134"/>
    </row>
    <row r="98" spans="1:46" x14ac:dyDescent="0.4">
      <c r="A98" s="134"/>
      <c r="B98" s="134"/>
      <c r="C98" s="134"/>
      <c r="D98" s="134"/>
      <c r="E98" s="134"/>
      <c r="F98" s="134"/>
      <c r="G98" s="134"/>
      <c r="H98" s="134"/>
      <c r="I98" s="134"/>
      <c r="J98" s="134"/>
      <c r="K98" s="134"/>
      <c r="L98" s="134"/>
      <c r="M98" s="134"/>
      <c r="N98" s="134"/>
      <c r="O98" s="134"/>
      <c r="P98" s="134"/>
      <c r="Q98" s="134"/>
      <c r="R98" s="134"/>
      <c r="S98" s="134"/>
      <c r="T98" s="134"/>
      <c r="U98" s="134"/>
      <c r="V98" s="134"/>
      <c r="W98" s="134"/>
      <c r="X98" s="134"/>
      <c r="Y98" s="134"/>
      <c r="Z98" s="134"/>
      <c r="AA98" s="134"/>
      <c r="AB98" s="134"/>
      <c r="AC98" s="134"/>
      <c r="AD98" s="134"/>
      <c r="AE98" s="134"/>
      <c r="AF98" s="134"/>
      <c r="AG98" s="134"/>
      <c r="AH98" s="134"/>
      <c r="AI98" s="134"/>
      <c r="AJ98" s="134"/>
      <c r="AK98" s="134"/>
      <c r="AL98" s="134"/>
      <c r="AM98" s="134"/>
      <c r="AN98" s="134"/>
      <c r="AO98" s="134"/>
      <c r="AP98" s="134"/>
      <c r="AQ98" s="134"/>
      <c r="AR98" s="134"/>
      <c r="AS98" s="134"/>
      <c r="AT98" s="134"/>
    </row>
    <row r="99" spans="1:46" x14ac:dyDescent="0.4">
      <c r="A99" s="134"/>
      <c r="B99" s="134"/>
      <c r="C99" s="134"/>
      <c r="D99" s="134"/>
      <c r="E99" s="134"/>
      <c r="F99" s="134"/>
      <c r="G99" s="134"/>
      <c r="H99" s="134"/>
      <c r="I99" s="134"/>
      <c r="J99" s="134"/>
      <c r="K99" s="134"/>
      <c r="L99" s="134"/>
      <c r="M99" s="134"/>
      <c r="N99" s="134"/>
      <c r="O99" s="134"/>
      <c r="P99" s="134"/>
      <c r="Q99" s="134"/>
      <c r="R99" s="134"/>
      <c r="S99" s="134"/>
      <c r="T99" s="134"/>
      <c r="U99" s="134"/>
      <c r="V99" s="134"/>
      <c r="W99" s="134"/>
      <c r="X99" s="134"/>
      <c r="Y99" s="134"/>
      <c r="Z99" s="134"/>
      <c r="AA99" s="134"/>
      <c r="AB99" s="134"/>
      <c r="AC99" s="134"/>
      <c r="AD99" s="134"/>
      <c r="AE99" s="134"/>
      <c r="AF99" s="134"/>
      <c r="AG99" s="134"/>
      <c r="AH99" s="134"/>
      <c r="AI99" s="134"/>
      <c r="AJ99" s="134"/>
      <c r="AK99" s="134"/>
      <c r="AL99" s="134"/>
      <c r="AM99" s="134"/>
      <c r="AN99" s="134"/>
      <c r="AO99" s="134"/>
      <c r="AP99" s="134"/>
      <c r="AQ99" s="134"/>
      <c r="AR99" s="134"/>
      <c r="AS99" s="134"/>
      <c r="AT99" s="134"/>
    </row>
    <row r="100" spans="1:46" x14ac:dyDescent="0.4">
      <c r="A100" s="134"/>
      <c r="B100" s="134"/>
      <c r="C100" s="134"/>
      <c r="D100" s="134"/>
      <c r="E100" s="134"/>
      <c r="F100" s="134"/>
      <c r="G100" s="134"/>
      <c r="H100" s="134"/>
      <c r="I100" s="134"/>
      <c r="J100" s="134"/>
      <c r="K100" s="134"/>
      <c r="L100" s="134"/>
      <c r="M100" s="134"/>
      <c r="N100" s="134"/>
      <c r="O100" s="134"/>
      <c r="P100" s="134"/>
      <c r="Q100" s="134"/>
      <c r="R100" s="134"/>
      <c r="S100" s="134"/>
      <c r="T100" s="134"/>
      <c r="U100" s="134"/>
      <c r="V100" s="134"/>
      <c r="W100" s="134"/>
      <c r="X100" s="134"/>
      <c r="Y100" s="134"/>
      <c r="Z100" s="134"/>
      <c r="AA100" s="134"/>
      <c r="AB100" s="134"/>
      <c r="AC100" s="134"/>
      <c r="AD100" s="134"/>
      <c r="AE100" s="134"/>
      <c r="AF100" s="134"/>
      <c r="AG100" s="134"/>
      <c r="AH100" s="134"/>
      <c r="AI100" s="134"/>
      <c r="AJ100" s="134"/>
      <c r="AK100" s="134"/>
      <c r="AL100" s="134"/>
      <c r="AM100" s="134"/>
      <c r="AN100" s="134"/>
      <c r="AO100" s="134"/>
      <c r="AP100" s="134"/>
      <c r="AQ100" s="134"/>
      <c r="AR100" s="134"/>
      <c r="AS100" s="134"/>
      <c r="AT100" s="134"/>
    </row>
    <row r="101" spans="1:46" x14ac:dyDescent="0.4">
      <c r="A101" s="134"/>
      <c r="B101" s="134"/>
      <c r="C101" s="134"/>
      <c r="D101" s="134"/>
      <c r="E101" s="134"/>
      <c r="F101" s="134"/>
      <c r="G101" s="134"/>
      <c r="H101" s="134"/>
      <c r="I101" s="134"/>
      <c r="J101" s="134"/>
      <c r="K101" s="134"/>
      <c r="L101" s="134"/>
      <c r="M101" s="134"/>
      <c r="N101" s="134"/>
      <c r="O101" s="134"/>
      <c r="P101" s="134"/>
      <c r="Q101" s="134"/>
      <c r="R101" s="134"/>
      <c r="S101" s="134"/>
      <c r="T101" s="134"/>
      <c r="U101" s="134"/>
      <c r="V101" s="134"/>
      <c r="W101" s="134"/>
      <c r="X101" s="134"/>
      <c r="Y101" s="134"/>
      <c r="Z101" s="134"/>
      <c r="AA101" s="134"/>
      <c r="AB101" s="134"/>
      <c r="AC101" s="134"/>
      <c r="AD101" s="134"/>
      <c r="AE101" s="134"/>
      <c r="AF101" s="134"/>
      <c r="AG101" s="134"/>
      <c r="AH101" s="134"/>
      <c r="AI101" s="134"/>
      <c r="AJ101" s="134"/>
      <c r="AK101" s="134"/>
      <c r="AL101" s="134"/>
      <c r="AM101" s="134"/>
      <c r="AN101" s="134"/>
      <c r="AO101" s="134"/>
      <c r="AP101" s="134"/>
      <c r="AQ101" s="134"/>
      <c r="AR101" s="134"/>
      <c r="AS101" s="134"/>
      <c r="AT101" s="134"/>
    </row>
    <row r="102" spans="1:46" x14ac:dyDescent="0.4">
      <c r="A102" s="134"/>
      <c r="B102" s="134"/>
      <c r="C102" s="134"/>
      <c r="D102" s="134"/>
      <c r="E102" s="134"/>
      <c r="F102" s="134"/>
      <c r="G102" s="134"/>
      <c r="H102" s="134"/>
      <c r="I102" s="134"/>
      <c r="J102" s="134"/>
      <c r="K102" s="134"/>
      <c r="L102" s="134"/>
      <c r="M102" s="134"/>
      <c r="N102" s="134"/>
      <c r="O102" s="134"/>
      <c r="P102" s="134"/>
      <c r="Q102" s="134"/>
      <c r="R102" s="134"/>
      <c r="S102" s="134"/>
      <c r="T102" s="134"/>
      <c r="U102" s="134"/>
      <c r="V102" s="134"/>
      <c r="W102" s="134"/>
      <c r="X102" s="134"/>
      <c r="Y102" s="134"/>
      <c r="Z102" s="134"/>
      <c r="AA102" s="134"/>
      <c r="AB102" s="134"/>
      <c r="AC102" s="134"/>
      <c r="AD102" s="134"/>
      <c r="AE102" s="134"/>
      <c r="AF102" s="134"/>
      <c r="AG102" s="134"/>
      <c r="AH102" s="134"/>
      <c r="AI102" s="134"/>
      <c r="AJ102" s="134"/>
      <c r="AK102" s="134"/>
      <c r="AL102" s="134"/>
      <c r="AM102" s="134"/>
      <c r="AN102" s="134"/>
      <c r="AO102" s="134"/>
      <c r="AP102" s="134"/>
      <c r="AQ102" s="134"/>
      <c r="AR102" s="134"/>
      <c r="AS102" s="134"/>
      <c r="AT102" s="134"/>
    </row>
  </sheetData>
  <sheetProtection algorithmName="SHA-512" hashValue="S+Q82Gl5ZuhvkUd8H2hE3yVTnnJTDdoOrt6aTAYIFyOxJc0ZQ8exl5qRrhX6HlcMNlVzVenJDKx0MJd95DCpbQ==" saltValue="AaDj8GH/5ZLmD2eGvDbUJg==" spinCount="100000" sheet="1" objects="1" scenarios="1"/>
  <mergeCells count="70">
    <mergeCell ref="H4:L5"/>
    <mergeCell ref="K1:AC2"/>
    <mergeCell ref="A1:B2"/>
    <mergeCell ref="C1:C2"/>
    <mergeCell ref="A4:A5"/>
    <mergeCell ref="B4:B5"/>
    <mergeCell ref="C4:C5"/>
    <mergeCell ref="D4:D5"/>
    <mergeCell ref="E4:E5"/>
    <mergeCell ref="F4:F5"/>
    <mergeCell ref="M4:M5"/>
    <mergeCell ref="N4:P4"/>
    <mergeCell ref="AC4:AC5"/>
    <mergeCell ref="H3:L3"/>
    <mergeCell ref="G4:G5"/>
    <mergeCell ref="F1:J2"/>
    <mergeCell ref="AD10:AD13"/>
    <mergeCell ref="AE10:AG15"/>
    <mergeCell ref="H11:L11"/>
    <mergeCell ref="H12:L12"/>
    <mergeCell ref="H13:L13"/>
    <mergeCell ref="H14:L14"/>
    <mergeCell ref="H15:L15"/>
    <mergeCell ref="A6:A15"/>
    <mergeCell ref="H6:L6"/>
    <mergeCell ref="AC6:AC15"/>
    <mergeCell ref="H7:L7"/>
    <mergeCell ref="H8:L8"/>
    <mergeCell ref="H9:L9"/>
    <mergeCell ref="H10:L10"/>
    <mergeCell ref="A18:G18"/>
    <mergeCell ref="I18:L18"/>
    <mergeCell ref="A19:G21"/>
    <mergeCell ref="I19:L19"/>
    <mergeCell ref="I20:L20"/>
    <mergeCell ref="I21:L21"/>
    <mergeCell ref="A26:G26"/>
    <mergeCell ref="I26:L26"/>
    <mergeCell ref="A22:E23"/>
    <mergeCell ref="F22:G23"/>
    <mergeCell ref="A30:E31"/>
    <mergeCell ref="F30:G31"/>
    <mergeCell ref="I29:L29"/>
    <mergeCell ref="I30:L30"/>
    <mergeCell ref="H31:L31"/>
    <mergeCell ref="I22:L22"/>
    <mergeCell ref="H23:L23"/>
    <mergeCell ref="AI12:AN13"/>
    <mergeCell ref="A38:E39"/>
    <mergeCell ref="F38:G39"/>
    <mergeCell ref="AE8:AG8"/>
    <mergeCell ref="AE7:AG7"/>
    <mergeCell ref="I38:L38"/>
    <mergeCell ref="H39:L39"/>
    <mergeCell ref="A34:G34"/>
    <mergeCell ref="I34:L34"/>
    <mergeCell ref="A35:G37"/>
    <mergeCell ref="I35:L35"/>
    <mergeCell ref="I36:L36"/>
    <mergeCell ref="I37:L37"/>
    <mergeCell ref="A27:G29"/>
    <mergeCell ref="I27:L27"/>
    <mergeCell ref="I28:L28"/>
    <mergeCell ref="AF2:AG2"/>
    <mergeCell ref="AI4:AN4"/>
    <mergeCell ref="AI6:AN6"/>
    <mergeCell ref="AI10:AN10"/>
    <mergeCell ref="AI11:AN11"/>
    <mergeCell ref="AE4:AG6"/>
    <mergeCell ref="AI1:AN2"/>
  </mergeCells>
  <pageMargins left="0.7" right="0.7" top="0.75" bottom="0.75" header="0.3" footer="0.3"/>
  <pageSetup paperSize="9" scale="62"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oglio7">
    <pageSetUpPr fitToPage="1"/>
  </sheetPr>
  <dimension ref="A1:AT102"/>
  <sheetViews>
    <sheetView showGridLines="0" zoomScale="75" zoomScaleNormal="75" workbookViewId="0">
      <selection activeCell="C1" sqref="C1:C2"/>
    </sheetView>
  </sheetViews>
  <sheetFormatPr defaultRowHeight="13.15" x14ac:dyDescent="0.4"/>
  <cols>
    <col min="1" max="1" width="7" customWidth="1"/>
    <col min="2" max="2" width="3.85546875" customWidth="1"/>
    <col min="3" max="3" width="28.640625" customWidth="1"/>
    <col min="4" max="5" width="18.85546875" customWidth="1"/>
    <col min="6" max="6" width="15.640625" customWidth="1"/>
    <col min="7" max="7" width="12.640625" customWidth="1"/>
    <col min="8" max="8" width="5.640625" customWidth="1"/>
    <col min="9" max="12" width="1.85546875" customWidth="1"/>
    <col min="13" max="13" width="9.640625" customWidth="1"/>
    <col min="14" max="16" width="6.140625" customWidth="1"/>
    <col min="17" max="26" width="0" hidden="1" customWidth="1"/>
    <col min="27" max="27" width="0.140625" customWidth="1"/>
    <col min="28" max="28" width="2" customWidth="1"/>
    <col min="29" max="29" width="12.640625" customWidth="1"/>
    <col min="30" max="30" width="2.640625" customWidth="1"/>
    <col min="31" max="31" width="20.35546875" customWidth="1"/>
    <col min="32" max="32" width="1.640625" customWidth="1"/>
    <col min="33" max="33" width="6.640625" customWidth="1"/>
    <col min="34" max="34" width="2.640625" customWidth="1"/>
    <col min="39" max="39" width="2.640625" customWidth="1"/>
  </cols>
  <sheetData>
    <row r="1" spans="1:46" ht="25.15" customHeight="1" thickBot="1" x14ac:dyDescent="0.45">
      <c r="A1" s="704" t="s">
        <v>108</v>
      </c>
      <c r="B1" s="705"/>
      <c r="C1" s="708"/>
      <c r="D1" s="210" t="s">
        <v>84</v>
      </c>
      <c r="E1" s="211" t="s">
        <v>5</v>
      </c>
      <c r="F1" s="727" t="s">
        <v>142</v>
      </c>
      <c r="G1" s="728"/>
      <c r="H1" s="728"/>
      <c r="I1" s="728"/>
      <c r="J1" s="728"/>
      <c r="K1" s="721" t="str">
        <f>IF(+'SCHEDE '!B2=0,"Inserire il nome nel file SCHEDE",+'SCHEDE '!B2)</f>
        <v/>
      </c>
      <c r="L1" s="722"/>
      <c r="M1" s="722"/>
      <c r="N1" s="722"/>
      <c r="O1" s="722"/>
      <c r="P1" s="722"/>
      <c r="Q1" s="722"/>
      <c r="R1" s="722"/>
      <c r="S1" s="722"/>
      <c r="T1" s="722"/>
      <c r="U1" s="722"/>
      <c r="V1" s="722"/>
      <c r="W1" s="722"/>
      <c r="X1" s="722"/>
      <c r="Y1" s="722"/>
      <c r="Z1" s="722"/>
      <c r="AA1" s="722"/>
      <c r="AB1" s="722"/>
      <c r="AC1" s="723"/>
      <c r="AD1" s="134"/>
      <c r="AE1" s="134"/>
      <c r="AF1" s="134"/>
      <c r="AG1" s="134"/>
      <c r="AH1" s="134"/>
      <c r="AI1" s="774" t="s">
        <v>230</v>
      </c>
      <c r="AJ1" s="775"/>
      <c r="AK1" s="775"/>
      <c r="AL1" s="775"/>
      <c r="AM1" s="775"/>
      <c r="AN1" s="776"/>
      <c r="AO1" s="134"/>
      <c r="AP1" s="134"/>
      <c r="AQ1" s="134"/>
      <c r="AR1" s="134"/>
      <c r="AS1" s="134"/>
      <c r="AT1" s="134"/>
    </row>
    <row r="2" spans="1:46" ht="25.15" customHeight="1" thickBot="1" x14ac:dyDescent="0.45">
      <c r="A2" s="706"/>
      <c r="B2" s="707"/>
      <c r="C2" s="709"/>
      <c r="D2" s="192"/>
      <c r="E2" s="193"/>
      <c r="F2" s="729"/>
      <c r="G2" s="730"/>
      <c r="H2" s="730"/>
      <c r="I2" s="730"/>
      <c r="J2" s="730"/>
      <c r="K2" s="724"/>
      <c r="L2" s="725"/>
      <c r="M2" s="725"/>
      <c r="N2" s="725"/>
      <c r="O2" s="725"/>
      <c r="P2" s="725"/>
      <c r="Q2" s="725"/>
      <c r="R2" s="725"/>
      <c r="S2" s="725"/>
      <c r="T2" s="725"/>
      <c r="U2" s="725"/>
      <c r="V2" s="725"/>
      <c r="W2" s="725"/>
      <c r="X2" s="725"/>
      <c r="Y2" s="725"/>
      <c r="Z2" s="725"/>
      <c r="AA2" s="725"/>
      <c r="AB2" s="725"/>
      <c r="AC2" s="726"/>
      <c r="AD2" s="134"/>
      <c r="AE2" s="163" t="s">
        <v>7</v>
      </c>
      <c r="AF2" s="639" t="str">
        <f>+'2000-01'!AF2</f>
        <v>21.2</v>
      </c>
      <c r="AG2" s="640"/>
      <c r="AH2" s="134"/>
      <c r="AI2" s="777"/>
      <c r="AJ2" s="778"/>
      <c r="AK2" s="778"/>
      <c r="AL2" s="778"/>
      <c r="AM2" s="778"/>
      <c r="AN2" s="779"/>
      <c r="AO2" s="134"/>
      <c r="AP2" s="134"/>
      <c r="AQ2" s="134"/>
      <c r="AR2" s="134"/>
      <c r="AS2" s="134"/>
      <c r="AT2" s="134"/>
    </row>
    <row r="3" spans="1:46" ht="25.15" customHeight="1" thickBot="1" x14ac:dyDescent="0.45">
      <c r="A3" s="153"/>
      <c r="B3" s="153"/>
      <c r="C3" s="153"/>
      <c r="D3" s="153"/>
      <c r="E3" s="153"/>
      <c r="F3" s="191"/>
      <c r="G3" s="189" t="s">
        <v>134</v>
      </c>
      <c r="H3" s="711" t="s">
        <v>143</v>
      </c>
      <c r="I3" s="712"/>
      <c r="J3" s="712"/>
      <c r="K3" s="712"/>
      <c r="L3" s="713"/>
      <c r="M3" s="153"/>
      <c r="N3" s="153"/>
      <c r="O3" s="134"/>
      <c r="P3" s="134"/>
      <c r="Q3" s="134"/>
      <c r="R3" s="134"/>
      <c r="S3" s="134"/>
      <c r="T3" s="134"/>
      <c r="U3" s="134"/>
      <c r="V3" s="134"/>
      <c r="W3" s="134"/>
      <c r="X3" s="134"/>
      <c r="Y3" s="134"/>
      <c r="Z3" s="134"/>
      <c r="AA3" s="134"/>
      <c r="AB3" s="134"/>
      <c r="AC3" s="134"/>
      <c r="AD3" s="134"/>
      <c r="AE3" s="134"/>
      <c r="AF3" s="134"/>
      <c r="AG3" s="134"/>
      <c r="AH3" s="134"/>
      <c r="AI3" s="134"/>
      <c r="AJ3" s="134"/>
      <c r="AK3" s="134"/>
      <c r="AL3" s="134"/>
      <c r="AM3" s="134"/>
      <c r="AN3" s="134"/>
      <c r="AO3" s="134"/>
      <c r="AP3" s="134"/>
      <c r="AQ3" s="134"/>
      <c r="AR3" s="134"/>
      <c r="AS3" s="134"/>
      <c r="AT3" s="134"/>
    </row>
    <row r="4" spans="1:46" ht="30" customHeight="1" thickTop="1" x14ac:dyDescent="0.4">
      <c r="A4" s="784" t="s">
        <v>108</v>
      </c>
      <c r="B4" s="664" t="s">
        <v>89</v>
      </c>
      <c r="C4" s="716" t="s">
        <v>83</v>
      </c>
      <c r="D4" s="714" t="s">
        <v>84</v>
      </c>
      <c r="E4" s="714" t="s">
        <v>5</v>
      </c>
      <c r="F4" s="666" t="s">
        <v>107</v>
      </c>
      <c r="G4" s="702" t="s">
        <v>151</v>
      </c>
      <c r="H4" s="731" t="s">
        <v>149</v>
      </c>
      <c r="I4" s="732"/>
      <c r="J4" s="732"/>
      <c r="K4" s="732"/>
      <c r="L4" s="733"/>
      <c r="M4" s="694" t="s">
        <v>6</v>
      </c>
      <c r="N4" s="696" t="s">
        <v>88</v>
      </c>
      <c r="O4" s="697"/>
      <c r="P4" s="698"/>
      <c r="Q4" s="95" t="s">
        <v>90</v>
      </c>
      <c r="R4" s="95" t="s">
        <v>91</v>
      </c>
      <c r="S4" s="95" t="s">
        <v>92</v>
      </c>
      <c r="T4" s="95" t="s">
        <v>93</v>
      </c>
      <c r="U4" s="95" t="s">
        <v>94</v>
      </c>
      <c r="V4" s="95" t="s">
        <v>95</v>
      </c>
      <c r="W4" s="95" t="s">
        <v>96</v>
      </c>
      <c r="X4" s="95" t="s">
        <v>97</v>
      </c>
      <c r="Y4" s="95" t="s">
        <v>98</v>
      </c>
      <c r="AA4" s="90"/>
      <c r="AB4" s="134"/>
      <c r="AC4" s="786" t="s">
        <v>135</v>
      </c>
      <c r="AD4" s="135"/>
      <c r="AE4" s="649" t="s">
        <v>111</v>
      </c>
      <c r="AF4" s="650"/>
      <c r="AG4" s="651"/>
      <c r="AH4" s="134"/>
      <c r="AI4" s="780" t="s">
        <v>144</v>
      </c>
      <c r="AJ4" s="780"/>
      <c r="AK4" s="780"/>
      <c r="AL4" s="780"/>
      <c r="AM4" s="780"/>
      <c r="AN4" s="780"/>
      <c r="AO4" s="134"/>
      <c r="AP4" s="134"/>
      <c r="AQ4" s="134"/>
      <c r="AR4" s="134"/>
      <c r="AS4" s="134"/>
      <c r="AT4" s="134"/>
    </row>
    <row r="5" spans="1:46" ht="30" customHeight="1" thickBot="1" x14ac:dyDescent="0.45">
      <c r="A5" s="785"/>
      <c r="B5" s="665"/>
      <c r="C5" s="717"/>
      <c r="D5" s="715"/>
      <c r="E5" s="715"/>
      <c r="F5" s="667"/>
      <c r="G5" s="703"/>
      <c r="H5" s="734"/>
      <c r="I5" s="735"/>
      <c r="J5" s="735"/>
      <c r="K5" s="735"/>
      <c r="L5" s="736"/>
      <c r="M5" s="695"/>
      <c r="N5" s="89" t="s">
        <v>85</v>
      </c>
      <c r="O5" s="4" t="s">
        <v>86</v>
      </c>
      <c r="P5" s="5" t="s">
        <v>87</v>
      </c>
      <c r="Q5" s="95" t="s">
        <v>99</v>
      </c>
      <c r="R5" s="96"/>
      <c r="S5" s="96"/>
      <c r="T5" s="96"/>
      <c r="U5" s="96"/>
      <c r="V5" s="96"/>
      <c r="W5" s="96"/>
      <c r="X5" s="96"/>
      <c r="Y5" s="96"/>
      <c r="AA5" s="90"/>
      <c r="AB5" s="134"/>
      <c r="AC5" s="787"/>
      <c r="AD5" s="135"/>
      <c r="AE5" s="652"/>
      <c r="AF5" s="653"/>
      <c r="AG5" s="654"/>
      <c r="AH5" s="134"/>
      <c r="AI5" s="397" t="s">
        <v>145</v>
      </c>
      <c r="AJ5" s="397"/>
      <c r="AK5" s="397"/>
      <c r="AL5" s="397"/>
      <c r="AM5" s="398"/>
      <c r="AN5" s="408"/>
      <c r="AO5" s="134"/>
      <c r="AP5" s="134"/>
      <c r="AQ5" s="134"/>
      <c r="AR5" s="134"/>
      <c r="AS5" s="134"/>
      <c r="AT5" s="134"/>
    </row>
    <row r="6" spans="1:46" ht="25.15" customHeight="1" thickTop="1" thickBot="1" x14ac:dyDescent="0.6">
      <c r="A6" s="691" t="str">
        <f>IF(+Anno_1=0,"",+Anno_1)</f>
        <v/>
      </c>
      <c r="B6" s="91">
        <v>1</v>
      </c>
      <c r="C6" s="155"/>
      <c r="D6" s="201"/>
      <c r="E6" s="202"/>
      <c r="F6" s="154" t="str">
        <f t="shared" ref="F6:F15" si="0">IF(OR(D6=0,E6=0,+Anno_1=0),"",IF(OR(E6&gt;data_2,D6&lt;data_1),"DATA ERRATA","ok"))</f>
        <v/>
      </c>
      <c r="G6" s="199"/>
      <c r="H6" s="699"/>
      <c r="I6" s="700"/>
      <c r="J6" s="700"/>
      <c r="K6" s="700"/>
      <c r="L6" s="701"/>
      <c r="M6" s="195">
        <f>IF(G6=0,0,      IF(H6=0,0,IF(AND(G6&lt;&gt;"AA",G6&lt;&gt;"AT",G6&lt;&gt;"CS",G6&lt;&gt;"ALTRO"),"ERRORE",IF(AND(H6&lt;&gt;"NON",H6&lt;&gt;"SS",H6&lt;&gt;"ENTE"),"ERRORE",ROUND(E6-D6+1,0)))))</f>
        <v>0</v>
      </c>
      <c r="N6" s="100">
        <f t="shared" ref="N6:N9" si="1">FLOOR(R6,1)</f>
        <v>0</v>
      </c>
      <c r="O6" s="97">
        <f>FLOOR(V6,1)</f>
        <v>0</v>
      </c>
      <c r="P6" s="102">
        <f t="shared" ref="P6:P9" si="2">U6-X6</f>
        <v>0</v>
      </c>
      <c r="Q6" s="92">
        <f t="shared" ref="Q6:Q9" si="3">T6+X6+Y6</f>
        <v>0</v>
      </c>
      <c r="R6" s="93">
        <f t="shared" ref="R6:R9" si="4">M6/365</f>
        <v>0</v>
      </c>
      <c r="S6" s="93">
        <f t="shared" ref="S6:S16" si="5">FLOOR(R6,1)</f>
        <v>0</v>
      </c>
      <c r="T6" s="93">
        <f t="shared" ref="T6:T16" si="6">S6*365</f>
        <v>0</v>
      </c>
      <c r="U6" s="93">
        <f t="shared" ref="U6:U9" si="7">M6-T6</f>
        <v>0</v>
      </c>
      <c r="V6" s="93">
        <f t="shared" ref="V6:V16" si="8">U6/30</f>
        <v>0</v>
      </c>
      <c r="W6" s="93">
        <f t="shared" ref="W6:W16" si="9">FLOOR(V6,1)</f>
        <v>0</v>
      </c>
      <c r="X6" s="93">
        <f t="shared" ref="X6:X16" si="10">W6*30</f>
        <v>0</v>
      </c>
      <c r="Y6" s="6">
        <f t="shared" ref="Y6:Y9" si="11">U6-X6</f>
        <v>0</v>
      </c>
      <c r="AA6" s="90"/>
      <c r="AB6" s="134"/>
      <c r="AC6" s="691" t="str">
        <f>IF(+Anno_1=0,"",+Anno_1)</f>
        <v/>
      </c>
      <c r="AD6" s="136"/>
      <c r="AE6" s="652"/>
      <c r="AF6" s="653"/>
      <c r="AG6" s="654"/>
      <c r="AH6" s="134"/>
      <c r="AI6" s="780" t="s">
        <v>146</v>
      </c>
      <c r="AJ6" s="780"/>
      <c r="AK6" s="780"/>
      <c r="AL6" s="780"/>
      <c r="AM6" s="780"/>
      <c r="AN6" s="780"/>
      <c r="AO6" s="134"/>
      <c r="AP6" s="134"/>
      <c r="AQ6" s="134"/>
      <c r="AR6" s="134"/>
      <c r="AS6" s="134"/>
      <c r="AT6" s="134"/>
    </row>
    <row r="7" spans="1:46" ht="25.15" customHeight="1" thickBot="1" x14ac:dyDescent="0.6">
      <c r="A7" s="692"/>
      <c r="B7" s="91">
        <v>2</v>
      </c>
      <c r="C7" s="155"/>
      <c r="D7" s="185"/>
      <c r="E7" s="186"/>
      <c r="F7" s="154" t="str">
        <f t="shared" si="0"/>
        <v/>
      </c>
      <c r="G7" s="199"/>
      <c r="H7" s="699"/>
      <c r="I7" s="700"/>
      <c r="J7" s="700"/>
      <c r="K7" s="700"/>
      <c r="L7" s="701"/>
      <c r="M7" s="196">
        <f>IF(G7=0,0,      IF(H7=0,0,IF(AND(G7&lt;&gt;"AA",G7&lt;&gt;"AT",G7&lt;&gt;"CS",G7&lt;&gt;"ALTRO"),"ERRORE",IF(AND(H7&lt;&gt;"NON",H7&lt;&gt;"SS",H7&lt;&gt;"ENTE"),"ERRORE",ROUND(E7-D7+1,0)))))</f>
        <v>0</v>
      </c>
      <c r="N7" s="100">
        <f t="shared" si="1"/>
        <v>0</v>
      </c>
      <c r="O7" s="101">
        <f t="shared" ref="O7:O9" si="12">FLOOR(V7,1)</f>
        <v>0</v>
      </c>
      <c r="P7" s="102">
        <f t="shared" si="2"/>
        <v>0</v>
      </c>
      <c r="Q7" s="92">
        <f t="shared" si="3"/>
        <v>0</v>
      </c>
      <c r="R7" s="93">
        <f t="shared" si="4"/>
        <v>0</v>
      </c>
      <c r="S7" s="93">
        <f t="shared" si="5"/>
        <v>0</v>
      </c>
      <c r="T7" s="93">
        <f t="shared" si="6"/>
        <v>0</v>
      </c>
      <c r="U7" s="93">
        <f t="shared" si="7"/>
        <v>0</v>
      </c>
      <c r="V7" s="93">
        <f t="shared" si="8"/>
        <v>0</v>
      </c>
      <c r="W7" s="93">
        <f t="shared" si="9"/>
        <v>0</v>
      </c>
      <c r="X7" s="93">
        <f t="shared" si="10"/>
        <v>0</v>
      </c>
      <c r="Y7" s="6">
        <f t="shared" si="11"/>
        <v>0</v>
      </c>
      <c r="AA7" s="90"/>
      <c r="AB7" s="134"/>
      <c r="AC7" s="692"/>
      <c r="AD7" s="137"/>
      <c r="AE7" s="686" t="s">
        <v>155</v>
      </c>
      <c r="AF7" s="687"/>
      <c r="AG7" s="688"/>
      <c r="AH7" s="134"/>
      <c r="AI7" s="397" t="s">
        <v>147</v>
      </c>
      <c r="AJ7" s="397"/>
      <c r="AK7" s="397"/>
      <c r="AL7" s="398"/>
      <c r="AM7" s="399"/>
      <c r="AN7" s="408"/>
      <c r="AO7" s="134"/>
      <c r="AP7" s="134"/>
      <c r="AQ7" s="134"/>
      <c r="AR7" s="134"/>
      <c r="AS7" s="134"/>
      <c r="AT7" s="134"/>
    </row>
    <row r="8" spans="1:46" ht="25.15" customHeight="1" thickBot="1" x14ac:dyDescent="0.6">
      <c r="A8" s="692"/>
      <c r="B8" s="91">
        <v>3</v>
      </c>
      <c r="C8" s="155"/>
      <c r="D8" s="185"/>
      <c r="E8" s="186"/>
      <c r="F8" s="154" t="str">
        <f t="shared" si="0"/>
        <v/>
      </c>
      <c r="G8" s="199"/>
      <c r="H8" s="699"/>
      <c r="I8" s="700"/>
      <c r="J8" s="700"/>
      <c r="K8" s="700"/>
      <c r="L8" s="701"/>
      <c r="M8" s="196">
        <f t="shared" ref="M8:M15" si="13">IF(G8=0,0,      IF(H8=0,0,IF(AND(G8&lt;&gt;"AA",G8&lt;&gt;"AT",G8&lt;&gt;"CS",G8&lt;&gt;"ALTRO"),"ERRORE",IF(AND(H8&lt;&gt;"NON",H8&lt;&gt;"SS",H8&lt;&gt;"ENTE"),"ERRORE",ROUND(E8-D8+1,0)))))</f>
        <v>0</v>
      </c>
      <c r="N8" s="100">
        <f t="shared" si="1"/>
        <v>0</v>
      </c>
      <c r="O8" s="101">
        <f t="shared" si="12"/>
        <v>0</v>
      </c>
      <c r="P8" s="102">
        <f t="shared" si="2"/>
        <v>0</v>
      </c>
      <c r="Q8" s="92">
        <f t="shared" si="3"/>
        <v>0</v>
      </c>
      <c r="R8" s="93">
        <f t="shared" si="4"/>
        <v>0</v>
      </c>
      <c r="S8" s="93">
        <f t="shared" si="5"/>
        <v>0</v>
      </c>
      <c r="T8" s="93">
        <f t="shared" si="6"/>
        <v>0</v>
      </c>
      <c r="U8" s="93">
        <f t="shared" si="7"/>
        <v>0</v>
      </c>
      <c r="V8" s="93">
        <f t="shared" si="8"/>
        <v>0</v>
      </c>
      <c r="W8" s="93">
        <f t="shared" si="9"/>
        <v>0</v>
      </c>
      <c r="X8" s="93">
        <f t="shared" si="10"/>
        <v>0</v>
      </c>
      <c r="Y8" s="6">
        <f t="shared" si="11"/>
        <v>0</v>
      </c>
      <c r="AA8" s="90"/>
      <c r="AB8" s="134"/>
      <c r="AC8" s="692"/>
      <c r="AD8" s="137"/>
      <c r="AE8" s="683" t="s">
        <v>131</v>
      </c>
      <c r="AF8" s="684"/>
      <c r="AG8" s="685"/>
      <c r="AH8" s="134"/>
      <c r="AI8" s="166"/>
      <c r="AJ8" s="166"/>
      <c r="AK8" s="166"/>
      <c r="AL8" s="166"/>
      <c r="AM8" s="166"/>
      <c r="AN8" s="134"/>
      <c r="AO8" s="134"/>
      <c r="AP8" s="134"/>
      <c r="AQ8" s="134"/>
      <c r="AR8" s="134"/>
      <c r="AS8" s="134"/>
      <c r="AT8" s="134"/>
    </row>
    <row r="9" spans="1:46" ht="25.15" customHeight="1" thickBot="1" x14ac:dyDescent="0.6">
      <c r="A9" s="692"/>
      <c r="B9" s="91">
        <v>4</v>
      </c>
      <c r="C9" s="155"/>
      <c r="D9" s="185"/>
      <c r="E9" s="186"/>
      <c r="F9" s="154" t="str">
        <f t="shared" si="0"/>
        <v/>
      </c>
      <c r="G9" s="199"/>
      <c r="H9" s="699"/>
      <c r="I9" s="700"/>
      <c r="J9" s="700"/>
      <c r="K9" s="700"/>
      <c r="L9" s="701"/>
      <c r="M9" s="196">
        <f t="shared" si="13"/>
        <v>0</v>
      </c>
      <c r="N9" s="100">
        <f t="shared" si="1"/>
        <v>0</v>
      </c>
      <c r="O9" s="101">
        <f t="shared" si="12"/>
        <v>0</v>
      </c>
      <c r="P9" s="102">
        <f t="shared" si="2"/>
        <v>0</v>
      </c>
      <c r="Q9" s="92">
        <f t="shared" si="3"/>
        <v>0</v>
      </c>
      <c r="R9" s="93">
        <f t="shared" si="4"/>
        <v>0</v>
      </c>
      <c r="S9" s="93">
        <f t="shared" si="5"/>
        <v>0</v>
      </c>
      <c r="T9" s="93">
        <f t="shared" si="6"/>
        <v>0</v>
      </c>
      <c r="U9" s="93">
        <f t="shared" si="7"/>
        <v>0</v>
      </c>
      <c r="V9" s="93">
        <f t="shared" si="8"/>
        <v>0</v>
      </c>
      <c r="W9" s="93">
        <f t="shared" si="9"/>
        <v>0</v>
      </c>
      <c r="X9" s="93">
        <f t="shared" si="10"/>
        <v>0</v>
      </c>
      <c r="Y9" s="6">
        <f t="shared" si="11"/>
        <v>0</v>
      </c>
      <c r="AA9" s="90"/>
      <c r="AB9" s="134"/>
      <c r="AC9" s="692"/>
      <c r="AD9" s="137"/>
      <c r="AE9" s="137"/>
      <c r="AF9" s="137"/>
      <c r="AG9" s="137"/>
      <c r="AH9" s="134"/>
      <c r="AI9" s="166"/>
      <c r="AJ9" s="166"/>
      <c r="AK9" s="166"/>
      <c r="AL9" s="166"/>
      <c r="AM9" s="166"/>
      <c r="AN9" s="134"/>
      <c r="AO9" s="134"/>
      <c r="AP9" s="134"/>
      <c r="AQ9" s="134"/>
      <c r="AR9" s="134"/>
      <c r="AS9" s="134"/>
      <c r="AT9" s="134"/>
    </row>
    <row r="10" spans="1:46" ht="25.15" customHeight="1" thickBot="1" x14ac:dyDescent="0.6">
      <c r="A10" s="692"/>
      <c r="B10" s="91">
        <v>5</v>
      </c>
      <c r="C10" s="155"/>
      <c r="D10" s="185"/>
      <c r="E10" s="186"/>
      <c r="F10" s="154" t="str">
        <f t="shared" si="0"/>
        <v/>
      </c>
      <c r="G10" s="199"/>
      <c r="H10" s="699"/>
      <c r="I10" s="700"/>
      <c r="J10" s="700"/>
      <c r="K10" s="700"/>
      <c r="L10" s="701"/>
      <c r="M10" s="196">
        <f t="shared" si="13"/>
        <v>0</v>
      </c>
      <c r="N10" s="100">
        <f>FLOOR(R10,1)</f>
        <v>0</v>
      </c>
      <c r="O10" s="101">
        <f>FLOOR(V10,1)</f>
        <v>0</v>
      </c>
      <c r="P10" s="102">
        <f>U10-X10</f>
        <v>0</v>
      </c>
      <c r="Q10" s="92">
        <f>T10+X10+Y10</f>
        <v>0</v>
      </c>
      <c r="R10" s="93">
        <f>M10/365</f>
        <v>0</v>
      </c>
      <c r="S10" s="93">
        <f>FLOOR(R10,1)</f>
        <v>0</v>
      </c>
      <c r="T10" s="93">
        <f>S10*365</f>
        <v>0</v>
      </c>
      <c r="U10" s="93">
        <f>M10-T10</f>
        <v>0</v>
      </c>
      <c r="V10" s="93">
        <f>U10/30</f>
        <v>0</v>
      </c>
      <c r="W10" s="93">
        <f>FLOOR(V10,1)</f>
        <v>0</v>
      </c>
      <c r="X10" s="93">
        <f>W10*30</f>
        <v>0</v>
      </c>
      <c r="Y10" s="6">
        <f>U10-X10</f>
        <v>0</v>
      </c>
      <c r="AA10" s="90"/>
      <c r="AB10" s="134"/>
      <c r="AC10" s="692"/>
      <c r="AD10" s="710"/>
      <c r="AE10" s="655" t="s">
        <v>112</v>
      </c>
      <c r="AF10" s="656"/>
      <c r="AG10" s="657"/>
      <c r="AH10" s="134"/>
      <c r="AI10" s="781" t="s">
        <v>153</v>
      </c>
      <c r="AJ10" s="782"/>
      <c r="AK10" s="782"/>
      <c r="AL10" s="782"/>
      <c r="AM10" s="782"/>
      <c r="AN10" s="783"/>
      <c r="AO10" s="134"/>
      <c r="AP10" s="134"/>
      <c r="AQ10" s="134"/>
      <c r="AR10" s="134"/>
      <c r="AS10" s="134"/>
      <c r="AT10" s="134"/>
    </row>
    <row r="11" spans="1:46" ht="25.15" customHeight="1" thickBot="1" x14ac:dyDescent="0.6">
      <c r="A11" s="692"/>
      <c r="B11" s="91">
        <v>6</v>
      </c>
      <c r="C11" s="155"/>
      <c r="D11" s="185"/>
      <c r="E11" s="186"/>
      <c r="F11" s="154" t="str">
        <f t="shared" si="0"/>
        <v/>
      </c>
      <c r="G11" s="199"/>
      <c r="H11" s="699"/>
      <c r="I11" s="700"/>
      <c r="J11" s="700"/>
      <c r="K11" s="700"/>
      <c r="L11" s="701"/>
      <c r="M11" s="196">
        <f t="shared" si="13"/>
        <v>0</v>
      </c>
      <c r="N11" s="100">
        <f t="shared" ref="N11:N13" si="14">FLOOR(R11,1)</f>
        <v>0</v>
      </c>
      <c r="O11" s="101">
        <f t="shared" ref="O11:O13" si="15">FLOOR(V11,1)</f>
        <v>0</v>
      </c>
      <c r="P11" s="102">
        <f t="shared" ref="P11:P13" si="16">U11-X11</f>
        <v>0</v>
      </c>
      <c r="Q11" s="92">
        <f t="shared" ref="Q11:Q13" si="17">T11+X11+Y11</f>
        <v>0</v>
      </c>
      <c r="R11" s="93">
        <f t="shared" ref="R11:R13" si="18">M11/365</f>
        <v>0</v>
      </c>
      <c r="S11" s="93">
        <f t="shared" si="5"/>
        <v>0</v>
      </c>
      <c r="T11" s="93">
        <f t="shared" si="6"/>
        <v>0</v>
      </c>
      <c r="U11" s="93">
        <f t="shared" ref="U11:U13" si="19">M11-T11</f>
        <v>0</v>
      </c>
      <c r="V11" s="93">
        <f t="shared" si="8"/>
        <v>0</v>
      </c>
      <c r="W11" s="93">
        <f t="shared" si="9"/>
        <v>0</v>
      </c>
      <c r="X11" s="93">
        <f t="shared" si="10"/>
        <v>0</v>
      </c>
      <c r="Y11" s="6">
        <f t="shared" ref="Y11:Y13" si="20">U11-X11</f>
        <v>0</v>
      </c>
      <c r="AA11" s="90"/>
      <c r="AB11" s="134"/>
      <c r="AC11" s="692"/>
      <c r="AD11" s="710"/>
      <c r="AE11" s="658"/>
      <c r="AF11" s="659"/>
      <c r="AG11" s="660"/>
      <c r="AH11" s="134"/>
      <c r="AI11" s="781" t="s">
        <v>148</v>
      </c>
      <c r="AJ11" s="782"/>
      <c r="AK11" s="782"/>
      <c r="AL11" s="782"/>
      <c r="AM11" s="782"/>
      <c r="AN11" s="783"/>
      <c r="AO11" s="134"/>
      <c r="AP11" s="134"/>
      <c r="AQ11" s="134"/>
      <c r="AR11" s="134"/>
      <c r="AS11" s="134"/>
      <c r="AT11" s="134"/>
    </row>
    <row r="12" spans="1:46" ht="25.15" customHeight="1" thickBot="1" x14ac:dyDescent="0.6">
      <c r="A12" s="692"/>
      <c r="B12" s="91">
        <v>7</v>
      </c>
      <c r="C12" s="155"/>
      <c r="D12" s="185"/>
      <c r="E12" s="186"/>
      <c r="F12" s="154" t="str">
        <f t="shared" si="0"/>
        <v/>
      </c>
      <c r="G12" s="199"/>
      <c r="H12" s="699"/>
      <c r="I12" s="700"/>
      <c r="J12" s="700"/>
      <c r="K12" s="700"/>
      <c r="L12" s="701"/>
      <c r="M12" s="196">
        <f t="shared" si="13"/>
        <v>0</v>
      </c>
      <c r="N12" s="100">
        <f t="shared" si="14"/>
        <v>0</v>
      </c>
      <c r="O12" s="101">
        <f t="shared" si="15"/>
        <v>0</v>
      </c>
      <c r="P12" s="102">
        <f t="shared" si="16"/>
        <v>0</v>
      </c>
      <c r="Q12" s="92">
        <f t="shared" si="17"/>
        <v>0</v>
      </c>
      <c r="R12" s="93">
        <f t="shared" si="18"/>
        <v>0</v>
      </c>
      <c r="S12" s="93">
        <f t="shared" si="5"/>
        <v>0</v>
      </c>
      <c r="T12" s="93">
        <f t="shared" si="6"/>
        <v>0</v>
      </c>
      <c r="U12" s="93">
        <f t="shared" si="19"/>
        <v>0</v>
      </c>
      <c r="V12" s="93">
        <f t="shared" si="8"/>
        <v>0</v>
      </c>
      <c r="W12" s="93">
        <f t="shared" si="9"/>
        <v>0</v>
      </c>
      <c r="X12" s="93">
        <f t="shared" si="10"/>
        <v>0</v>
      </c>
      <c r="Y12" s="6">
        <f t="shared" si="20"/>
        <v>0</v>
      </c>
      <c r="AA12" s="90"/>
      <c r="AB12" s="134"/>
      <c r="AC12" s="692"/>
      <c r="AD12" s="710"/>
      <c r="AE12" s="658"/>
      <c r="AF12" s="659"/>
      <c r="AG12" s="660"/>
      <c r="AH12" s="134"/>
      <c r="AI12" s="737" t="s">
        <v>231</v>
      </c>
      <c r="AJ12" s="738"/>
      <c r="AK12" s="738"/>
      <c r="AL12" s="738"/>
      <c r="AM12" s="738"/>
      <c r="AN12" s="739"/>
      <c r="AO12" s="134"/>
      <c r="AP12" s="134"/>
      <c r="AQ12" s="134"/>
      <c r="AR12" s="134"/>
      <c r="AS12" s="134"/>
      <c r="AT12" s="134"/>
    </row>
    <row r="13" spans="1:46" ht="25.15" customHeight="1" thickBot="1" x14ac:dyDescent="0.6">
      <c r="A13" s="692"/>
      <c r="B13" s="91">
        <v>8</v>
      </c>
      <c r="C13" s="155"/>
      <c r="D13" s="185"/>
      <c r="E13" s="186"/>
      <c r="F13" s="154" t="str">
        <f t="shared" si="0"/>
        <v/>
      </c>
      <c r="G13" s="199"/>
      <c r="H13" s="699"/>
      <c r="I13" s="700"/>
      <c r="J13" s="700"/>
      <c r="K13" s="700"/>
      <c r="L13" s="701"/>
      <c r="M13" s="196">
        <f t="shared" si="13"/>
        <v>0</v>
      </c>
      <c r="N13" s="100">
        <f t="shared" si="14"/>
        <v>0</v>
      </c>
      <c r="O13" s="101">
        <f t="shared" si="15"/>
        <v>0</v>
      </c>
      <c r="P13" s="102">
        <f t="shared" si="16"/>
        <v>0</v>
      </c>
      <c r="Q13" s="92">
        <f t="shared" si="17"/>
        <v>0</v>
      </c>
      <c r="R13" s="93">
        <f t="shared" si="18"/>
        <v>0</v>
      </c>
      <c r="S13" s="93">
        <f t="shared" si="5"/>
        <v>0</v>
      </c>
      <c r="T13" s="93">
        <f t="shared" si="6"/>
        <v>0</v>
      </c>
      <c r="U13" s="93">
        <f t="shared" si="19"/>
        <v>0</v>
      </c>
      <c r="V13" s="93">
        <f t="shared" si="8"/>
        <v>0</v>
      </c>
      <c r="W13" s="93">
        <f t="shared" si="9"/>
        <v>0</v>
      </c>
      <c r="X13" s="93">
        <f t="shared" si="10"/>
        <v>0</v>
      </c>
      <c r="Y13" s="6">
        <f t="shared" si="20"/>
        <v>0</v>
      </c>
      <c r="AA13" s="90"/>
      <c r="AB13" s="134"/>
      <c r="AC13" s="692"/>
      <c r="AD13" s="710"/>
      <c r="AE13" s="658"/>
      <c r="AF13" s="659"/>
      <c r="AG13" s="660"/>
      <c r="AH13" s="134"/>
      <c r="AI13" s="737"/>
      <c r="AJ13" s="738"/>
      <c r="AK13" s="738"/>
      <c r="AL13" s="738"/>
      <c r="AM13" s="738"/>
      <c r="AN13" s="739"/>
      <c r="AO13" s="134"/>
      <c r="AP13" s="134"/>
      <c r="AQ13" s="134"/>
      <c r="AR13" s="134"/>
      <c r="AS13" s="134"/>
      <c r="AT13" s="134"/>
    </row>
    <row r="14" spans="1:46" ht="25.15" customHeight="1" thickBot="1" x14ac:dyDescent="0.6">
      <c r="A14" s="692"/>
      <c r="B14" s="91">
        <v>9</v>
      </c>
      <c r="C14" s="155"/>
      <c r="D14" s="185"/>
      <c r="E14" s="186"/>
      <c r="F14" s="154" t="str">
        <f t="shared" si="0"/>
        <v/>
      </c>
      <c r="G14" s="199"/>
      <c r="H14" s="699"/>
      <c r="I14" s="700"/>
      <c r="J14" s="700"/>
      <c r="K14" s="700"/>
      <c r="L14" s="701"/>
      <c r="M14" s="196">
        <f t="shared" si="13"/>
        <v>0</v>
      </c>
      <c r="N14" s="103">
        <f>FLOOR(R14,1)</f>
        <v>0</v>
      </c>
      <c r="O14" s="104">
        <f>FLOOR(V14,1)</f>
        <v>0</v>
      </c>
      <c r="P14" s="105">
        <f>U14-X14</f>
        <v>0</v>
      </c>
      <c r="Q14" s="92">
        <f>T14+X14+Y14</f>
        <v>0</v>
      </c>
      <c r="R14" s="93">
        <f>M14/365</f>
        <v>0</v>
      </c>
      <c r="S14" s="93">
        <f>FLOOR(R14,1)</f>
        <v>0</v>
      </c>
      <c r="T14" s="93">
        <f>S14*365</f>
        <v>0</v>
      </c>
      <c r="U14" s="93">
        <f>M14-T14</f>
        <v>0</v>
      </c>
      <c r="V14" s="93">
        <f>U14/30</f>
        <v>0</v>
      </c>
      <c r="W14" s="93">
        <f>FLOOR(V14,1)</f>
        <v>0</v>
      </c>
      <c r="X14" s="93">
        <f>W14*30</f>
        <v>0</v>
      </c>
      <c r="Y14" s="6">
        <f>U14-X14</f>
        <v>0</v>
      </c>
      <c r="AA14" s="90"/>
      <c r="AB14" s="134"/>
      <c r="AC14" s="692"/>
      <c r="AD14" s="138"/>
      <c r="AE14" s="658"/>
      <c r="AF14" s="659"/>
      <c r="AG14" s="660"/>
      <c r="AH14" s="134"/>
      <c r="AI14" s="134"/>
      <c r="AJ14" s="134"/>
      <c r="AK14" s="134"/>
      <c r="AL14" s="134"/>
      <c r="AM14" s="134"/>
      <c r="AN14" s="134"/>
      <c r="AO14" s="134"/>
      <c r="AP14" s="134"/>
      <c r="AQ14" s="134"/>
      <c r="AR14" s="134"/>
      <c r="AS14" s="134"/>
      <c r="AT14" s="134"/>
    </row>
    <row r="15" spans="1:46" ht="25.15" customHeight="1" thickBot="1" x14ac:dyDescent="0.6">
      <c r="A15" s="693"/>
      <c r="B15" s="91">
        <v>10</v>
      </c>
      <c r="C15" s="155"/>
      <c r="D15" s="187"/>
      <c r="E15" s="188"/>
      <c r="F15" s="154" t="str">
        <f t="shared" si="0"/>
        <v/>
      </c>
      <c r="G15" s="200"/>
      <c r="H15" s="793"/>
      <c r="I15" s="791"/>
      <c r="J15" s="791"/>
      <c r="K15" s="791"/>
      <c r="L15" s="794"/>
      <c r="M15" s="196">
        <f t="shared" si="13"/>
        <v>0</v>
      </c>
      <c r="N15" s="106">
        <f t="shared" ref="N15:N16" si="21">FLOOR(R15,1)</f>
        <v>0</v>
      </c>
      <c r="O15" s="107">
        <f t="shared" ref="O15:O16" si="22">FLOOR(V15,1)</f>
        <v>0</v>
      </c>
      <c r="P15" s="108">
        <f t="shared" ref="P15:P16" si="23">U15-X15</f>
        <v>0</v>
      </c>
      <c r="Q15" s="92">
        <f t="shared" ref="Q15:Q16" si="24">T15+X15+Y15</f>
        <v>0</v>
      </c>
      <c r="R15" s="93">
        <f t="shared" ref="R15" si="25">M15/365</f>
        <v>0</v>
      </c>
      <c r="S15" s="93">
        <f t="shared" si="5"/>
        <v>0</v>
      </c>
      <c r="T15" s="93">
        <f t="shared" si="6"/>
        <v>0</v>
      </c>
      <c r="U15" s="93">
        <f t="shared" ref="U15" si="26">M15-T15</f>
        <v>0</v>
      </c>
      <c r="V15" s="93">
        <f t="shared" si="8"/>
        <v>0</v>
      </c>
      <c r="W15" s="93">
        <f t="shared" si="9"/>
        <v>0</v>
      </c>
      <c r="X15" s="93">
        <f t="shared" si="10"/>
        <v>0</v>
      </c>
      <c r="Y15" s="6">
        <f t="shared" ref="Y15" si="27">U15-X15</f>
        <v>0</v>
      </c>
      <c r="AB15" s="134"/>
      <c r="AC15" s="693"/>
      <c r="AD15" s="138"/>
      <c r="AE15" s="661"/>
      <c r="AF15" s="662"/>
      <c r="AG15" s="663"/>
      <c r="AH15" s="134"/>
      <c r="AI15" s="134"/>
      <c r="AJ15" s="134"/>
      <c r="AK15" s="134"/>
      <c r="AL15" s="134"/>
      <c r="AM15" s="134"/>
      <c r="AN15" s="134"/>
      <c r="AO15" s="134"/>
      <c r="AP15" s="134"/>
      <c r="AQ15" s="134"/>
      <c r="AR15" s="134"/>
      <c r="AS15" s="134"/>
      <c r="AT15" s="134"/>
    </row>
    <row r="16" spans="1:46" ht="22.5" thickBot="1" x14ac:dyDescent="0.6">
      <c r="A16" s="139"/>
      <c r="B16" s="139"/>
      <c r="C16" s="139"/>
      <c r="D16" s="139"/>
      <c r="E16" s="139"/>
      <c r="F16" s="139"/>
      <c r="G16" s="139"/>
      <c r="H16" s="139"/>
      <c r="I16" s="139"/>
      <c r="J16" s="139"/>
      <c r="K16" s="139"/>
      <c r="L16" s="139"/>
      <c r="M16" s="190">
        <f>SUM(M6:M15)</f>
        <v>0</v>
      </c>
      <c r="N16" s="110">
        <f t="shared" si="21"/>
        <v>0</v>
      </c>
      <c r="O16" s="111">
        <f t="shared" si="22"/>
        <v>0</v>
      </c>
      <c r="P16" s="112">
        <f t="shared" si="23"/>
        <v>0</v>
      </c>
      <c r="Q16" s="113">
        <f t="shared" si="24"/>
        <v>0</v>
      </c>
      <c r="R16" s="113">
        <f>M16/365</f>
        <v>0</v>
      </c>
      <c r="S16" s="113">
        <f t="shared" si="5"/>
        <v>0</v>
      </c>
      <c r="T16" s="113">
        <f t="shared" si="6"/>
        <v>0</v>
      </c>
      <c r="U16" s="113">
        <f>M16-T16</f>
        <v>0</v>
      </c>
      <c r="V16" s="113">
        <f t="shared" si="8"/>
        <v>0</v>
      </c>
      <c r="W16" s="113">
        <f t="shared" si="9"/>
        <v>0</v>
      </c>
      <c r="X16" s="113">
        <f t="shared" si="10"/>
        <v>0</v>
      </c>
      <c r="Y16" s="109"/>
      <c r="Z16" s="109"/>
      <c r="AA16" s="109"/>
      <c r="AB16" s="139"/>
      <c r="AC16" s="139"/>
      <c r="AD16" s="134"/>
      <c r="AE16" s="134"/>
      <c r="AF16" s="134"/>
      <c r="AG16" s="134"/>
      <c r="AH16" s="134"/>
      <c r="AI16" s="134"/>
      <c r="AJ16" s="134"/>
      <c r="AK16" s="134"/>
      <c r="AL16" s="134"/>
      <c r="AM16" s="134"/>
      <c r="AN16" s="134"/>
      <c r="AO16" s="134"/>
      <c r="AP16" s="134"/>
      <c r="AQ16" s="134"/>
      <c r="AR16" s="134"/>
      <c r="AS16" s="134"/>
      <c r="AT16" s="134"/>
    </row>
    <row r="17" spans="1:46" ht="22.5" thickBot="1" x14ac:dyDescent="0.6">
      <c r="A17" s="139"/>
      <c r="B17" s="139"/>
      <c r="C17" s="139"/>
      <c r="D17" s="139"/>
      <c r="E17" s="139"/>
      <c r="F17" s="139"/>
      <c r="G17" s="139"/>
      <c r="H17" s="139"/>
      <c r="I17" s="139"/>
      <c r="J17" s="139"/>
      <c r="K17" s="139"/>
      <c r="L17" s="139"/>
      <c r="M17" s="140"/>
      <c r="N17" s="141" t="s">
        <v>85</v>
      </c>
      <c r="O17" s="141" t="s">
        <v>86</v>
      </c>
      <c r="P17" s="141" t="s">
        <v>87</v>
      </c>
      <c r="Q17" s="113"/>
      <c r="R17" s="113"/>
      <c r="S17" s="113"/>
      <c r="T17" s="113"/>
      <c r="U17" s="113"/>
      <c r="V17" s="113"/>
      <c r="W17" s="113"/>
      <c r="X17" s="113"/>
      <c r="Y17" s="109"/>
      <c r="Z17" s="109"/>
      <c r="AA17" s="109"/>
      <c r="AB17" s="139"/>
      <c r="AC17" s="142" t="s">
        <v>103</v>
      </c>
      <c r="AD17" s="134"/>
      <c r="AE17" s="134"/>
      <c r="AF17" s="134"/>
      <c r="AG17" s="134"/>
      <c r="AH17" s="134"/>
      <c r="AI17" s="134"/>
      <c r="AJ17" s="134"/>
      <c r="AK17" s="134"/>
      <c r="AL17" s="134"/>
      <c r="AM17" s="134"/>
      <c r="AN17" s="134"/>
      <c r="AO17" s="134"/>
      <c r="AP17" s="134"/>
      <c r="AQ17" s="134"/>
      <c r="AR17" s="134"/>
      <c r="AS17" s="134"/>
      <c r="AT17" s="134"/>
    </row>
    <row r="18" spans="1:46" ht="23.25" thickTop="1" thickBot="1" x14ac:dyDescent="0.6">
      <c r="A18" s="674" t="s">
        <v>102</v>
      </c>
      <c r="B18" s="675"/>
      <c r="C18" s="675"/>
      <c r="D18" s="675"/>
      <c r="E18" s="675"/>
      <c r="F18" s="675"/>
      <c r="G18" s="676"/>
      <c r="H18" s="271" t="s">
        <v>30</v>
      </c>
      <c r="I18" s="671" t="s">
        <v>150</v>
      </c>
      <c r="J18" s="671"/>
      <c r="K18" s="671"/>
      <c r="L18" s="671"/>
      <c r="M18" s="99">
        <f>SUMIFS(M6:M15,G6:G15,"CS",H6:H15,"ss")</f>
        <v>0</v>
      </c>
      <c r="N18" s="114">
        <f t="shared" ref="N18:N23" si="28">FLOOR(R18,1)</f>
        <v>0</v>
      </c>
      <c r="O18" s="115">
        <f t="shared" ref="O18:O23" si="29">FLOOR(V18,1)</f>
        <v>0</v>
      </c>
      <c r="P18" s="116">
        <f t="shared" ref="P18:P23" si="30">U18-X18</f>
        <v>0</v>
      </c>
      <c r="Q18" s="117">
        <f t="shared" ref="Q18:Q23" si="31">T18+X18+Y18</f>
        <v>0</v>
      </c>
      <c r="R18" s="117">
        <f t="shared" ref="R18:R22" si="32">M18/365</f>
        <v>0</v>
      </c>
      <c r="S18" s="117">
        <f t="shared" ref="S18:S23" si="33">FLOOR(R18,1)</f>
        <v>0</v>
      </c>
      <c r="T18" s="117">
        <f t="shared" ref="T18:T23" si="34">S18*365</f>
        <v>0</v>
      </c>
      <c r="U18" s="117">
        <f t="shared" ref="U18:U22" si="35">M18-T18</f>
        <v>0</v>
      </c>
      <c r="V18" s="117">
        <f t="shared" ref="V18:V23" si="36">U18/30</f>
        <v>0</v>
      </c>
      <c r="W18" s="117">
        <f t="shared" ref="W18:W23" si="37">FLOOR(V18,1)</f>
        <v>0</v>
      </c>
      <c r="X18" s="117">
        <f t="shared" ref="X18:X23" si="38">W18*30</f>
        <v>0</v>
      </c>
      <c r="Y18" s="109"/>
      <c r="Z18" s="109"/>
      <c r="AA18" s="109"/>
      <c r="AB18" s="139"/>
      <c r="AC18" s="133">
        <f>ROUND(IF(IF(O18&gt;12,6,O18*0.5)+IF(P18&gt;15,0.5,0)+IF(N18&gt;0,6,0)&gt;12,6,IF(O18&gt;12,6,O18*0.5)+IF(P18&gt;15,0.5,0)+IF(N18&gt;0,6,0)),3)</f>
        <v>0</v>
      </c>
      <c r="AD18" s="134"/>
      <c r="AE18" s="134"/>
      <c r="AF18" s="134"/>
      <c r="AG18" s="134"/>
      <c r="AH18" s="134"/>
      <c r="AI18" s="134"/>
      <c r="AJ18" s="134"/>
      <c r="AK18" s="134"/>
      <c r="AL18" s="134"/>
      <c r="AM18" s="134"/>
      <c r="AN18" s="134"/>
      <c r="AO18" s="134"/>
      <c r="AP18" s="134"/>
      <c r="AQ18" s="134"/>
      <c r="AR18" s="134"/>
      <c r="AS18" s="134"/>
      <c r="AT18" s="134"/>
    </row>
    <row r="19" spans="1:46" ht="23.65" customHeight="1" thickTop="1" thickBot="1" x14ac:dyDescent="0.6">
      <c r="A19" s="677" t="s">
        <v>105</v>
      </c>
      <c r="B19" s="678"/>
      <c r="C19" s="678"/>
      <c r="D19" s="678"/>
      <c r="E19" s="678"/>
      <c r="F19" s="678"/>
      <c r="G19" s="679"/>
      <c r="H19" s="271" t="s">
        <v>30</v>
      </c>
      <c r="I19" s="671" t="s">
        <v>100</v>
      </c>
      <c r="J19" s="671"/>
      <c r="K19" s="671"/>
      <c r="L19" s="671"/>
      <c r="M19" s="99">
        <f>SUMIFS(M6:M15,G6:G15,"CS",H6:H15,"NON")</f>
        <v>0</v>
      </c>
      <c r="N19" s="118">
        <f t="shared" si="28"/>
        <v>0</v>
      </c>
      <c r="O19" s="119">
        <f t="shared" si="29"/>
        <v>0</v>
      </c>
      <c r="P19" s="120">
        <f t="shared" si="30"/>
        <v>0</v>
      </c>
      <c r="Q19" s="117">
        <f t="shared" si="31"/>
        <v>0</v>
      </c>
      <c r="R19" s="117">
        <f t="shared" si="32"/>
        <v>0</v>
      </c>
      <c r="S19" s="117">
        <f t="shared" si="33"/>
        <v>0</v>
      </c>
      <c r="T19" s="117">
        <f t="shared" si="34"/>
        <v>0</v>
      </c>
      <c r="U19" s="117">
        <f t="shared" si="35"/>
        <v>0</v>
      </c>
      <c r="V19" s="117">
        <f t="shared" si="36"/>
        <v>0</v>
      </c>
      <c r="W19" s="117">
        <f t="shared" si="37"/>
        <v>0</v>
      </c>
      <c r="X19" s="117">
        <f t="shared" si="38"/>
        <v>0</v>
      </c>
      <c r="Y19" s="109"/>
      <c r="Z19" s="109"/>
      <c r="AA19" s="109"/>
      <c r="AB19" s="139"/>
      <c r="AC19" s="133">
        <f>ROUND(IF(IF(O19&gt;12,3,O19*0.25)+IF(P19&gt;15,0.25,0)+IF(N19&gt;0,3,0)&gt;12,6,IF(O19&gt;12,3,O19*0.25)+IF(P19&gt;15,0.25,0)+IF(N19&gt;0,3,0)),3)</f>
        <v>0</v>
      </c>
      <c r="AD19" s="134"/>
      <c r="AE19" s="134"/>
      <c r="AF19" s="134"/>
      <c r="AG19" s="134"/>
      <c r="AH19" s="134"/>
      <c r="AI19" s="134"/>
      <c r="AJ19" s="134"/>
      <c r="AK19" s="134"/>
      <c r="AL19" s="134"/>
      <c r="AM19" s="134"/>
      <c r="AN19" s="134"/>
      <c r="AO19" s="134"/>
      <c r="AP19" s="134"/>
      <c r="AQ19" s="134"/>
      <c r="AR19" s="134"/>
      <c r="AS19" s="134"/>
      <c r="AT19" s="134"/>
    </row>
    <row r="20" spans="1:46" ht="23.65" customHeight="1" thickTop="1" thickBot="1" x14ac:dyDescent="0.6">
      <c r="A20" s="680"/>
      <c r="B20" s="681"/>
      <c r="C20" s="681"/>
      <c r="D20" s="681"/>
      <c r="E20" s="681"/>
      <c r="F20" s="681"/>
      <c r="G20" s="682"/>
      <c r="H20" s="272" t="s">
        <v>101</v>
      </c>
      <c r="I20" s="671" t="s">
        <v>150</v>
      </c>
      <c r="J20" s="671"/>
      <c r="K20" s="671"/>
      <c r="L20" s="671"/>
      <c r="M20" s="99">
        <f>SUMIFS(M6:M15,G6:G15,"ALTRO",H6:H15,"SS")+ SUMIFS(M6:M15,G6:G15,"AT",H6:H15,"SS")+SUMIFS(M6:M15,G6:G15,"AA",H6:H15,"SS")</f>
        <v>0</v>
      </c>
      <c r="N20" s="121">
        <f t="shared" si="28"/>
        <v>0</v>
      </c>
      <c r="O20" s="122">
        <f t="shared" si="29"/>
        <v>0</v>
      </c>
      <c r="P20" s="123">
        <f t="shared" si="30"/>
        <v>0</v>
      </c>
      <c r="Q20" s="117">
        <f t="shared" si="31"/>
        <v>0</v>
      </c>
      <c r="R20" s="117">
        <f t="shared" si="32"/>
        <v>0</v>
      </c>
      <c r="S20" s="117">
        <f t="shared" si="33"/>
        <v>0</v>
      </c>
      <c r="T20" s="117">
        <f t="shared" si="34"/>
        <v>0</v>
      </c>
      <c r="U20" s="117">
        <f t="shared" si="35"/>
        <v>0</v>
      </c>
      <c r="V20" s="117">
        <f t="shared" si="36"/>
        <v>0</v>
      </c>
      <c r="W20" s="117">
        <f t="shared" si="37"/>
        <v>0</v>
      </c>
      <c r="X20" s="117">
        <f t="shared" si="38"/>
        <v>0</v>
      </c>
      <c r="Y20" s="109"/>
      <c r="Z20" s="109"/>
      <c r="AA20" s="109"/>
      <c r="AB20" s="139"/>
      <c r="AC20" s="133">
        <f>ROUND(IF(IF(O20&gt;12,1.8,O20*0.15)+IF(P20&gt;15,0.15,0)+IF(N20&gt;0,1.8,0)&gt;12,1.8,IF(O20&gt;12,1.8,O20*0.15)+IF(P20&gt;15,0.15,0)+IF(N20&gt;0,1.8,0)),3)</f>
        <v>0</v>
      </c>
      <c r="AD20" s="134"/>
      <c r="AE20" s="134"/>
      <c r="AF20" s="134"/>
      <c r="AG20" s="134"/>
      <c r="AH20" s="134"/>
      <c r="AI20" s="134"/>
      <c r="AJ20" s="134"/>
      <c r="AK20" s="134"/>
      <c r="AL20" s="134"/>
      <c r="AM20" s="134"/>
      <c r="AN20" s="134"/>
      <c r="AO20" s="134"/>
      <c r="AP20" s="134"/>
      <c r="AQ20" s="134"/>
      <c r="AR20" s="134"/>
      <c r="AS20" s="134"/>
      <c r="AT20" s="134"/>
    </row>
    <row r="21" spans="1:46" ht="23.65" customHeight="1" thickTop="1" thickBot="1" x14ac:dyDescent="0.6">
      <c r="A21" s="680"/>
      <c r="B21" s="681"/>
      <c r="C21" s="681"/>
      <c r="D21" s="681"/>
      <c r="E21" s="681"/>
      <c r="F21" s="681"/>
      <c r="G21" s="682"/>
      <c r="H21" s="272" t="s">
        <v>101</v>
      </c>
      <c r="I21" s="671" t="s">
        <v>100</v>
      </c>
      <c r="J21" s="671"/>
      <c r="K21" s="671"/>
      <c r="L21" s="671"/>
      <c r="M21" s="99">
        <f>SUMIFS(M6:M15,G6:G15,"ALTRO",H6:H15,"NON")+      SUMIFS(M6:M15,G6:G15,"Aa",H6:H15,"NON")+    SUMIFS(M6:M15,G6:G15,"AT",H6:H15,"NON")</f>
        <v>0</v>
      </c>
      <c r="N21" s="124">
        <f t="shared" si="28"/>
        <v>0</v>
      </c>
      <c r="O21" s="125">
        <f t="shared" si="29"/>
        <v>0</v>
      </c>
      <c r="P21" s="126">
        <f t="shared" si="30"/>
        <v>0</v>
      </c>
      <c r="Q21" s="117">
        <f t="shared" si="31"/>
        <v>0</v>
      </c>
      <c r="R21" s="117">
        <f t="shared" si="32"/>
        <v>0</v>
      </c>
      <c r="S21" s="117">
        <f t="shared" si="33"/>
        <v>0</v>
      </c>
      <c r="T21" s="117">
        <f t="shared" si="34"/>
        <v>0</v>
      </c>
      <c r="U21" s="117">
        <f t="shared" si="35"/>
        <v>0</v>
      </c>
      <c r="V21" s="117">
        <f t="shared" si="36"/>
        <v>0</v>
      </c>
      <c r="W21" s="117">
        <f t="shared" si="37"/>
        <v>0</v>
      </c>
      <c r="X21" s="117">
        <f t="shared" si="38"/>
        <v>0</v>
      </c>
      <c r="Y21" s="109"/>
      <c r="Z21" s="109"/>
      <c r="AA21" s="109"/>
      <c r="AB21" s="139"/>
      <c r="AC21" s="133">
        <f>ROUND(IF(IF(O21&gt;12,0.9,O21*0.075)+IF(P21&gt;15,0.075,0)+IF(N21&gt;0,0.9,0)&gt;12,0.9,IF(O21&gt;12,0.9,O21*0.075)+IF(P21&gt;15,0.075,0)+IF(N21&gt;0,0.9,0)),3)</f>
        <v>0</v>
      </c>
      <c r="AD21" s="134"/>
      <c r="AE21" s="134"/>
      <c r="AF21" s="134"/>
      <c r="AG21" s="134"/>
      <c r="AH21" s="134"/>
      <c r="AI21" s="134"/>
      <c r="AJ21" s="134"/>
      <c r="AK21" s="134"/>
      <c r="AL21" s="134"/>
      <c r="AM21" s="134"/>
      <c r="AN21" s="134"/>
      <c r="AO21" s="134"/>
      <c r="AP21" s="134"/>
      <c r="AQ21" s="134"/>
      <c r="AR21" s="134"/>
      <c r="AS21" s="134"/>
      <c r="AT21" s="134"/>
    </row>
    <row r="22" spans="1:46" ht="23.65" customHeight="1" thickTop="1" thickBot="1" x14ac:dyDescent="0.6">
      <c r="A22" s="641" t="s">
        <v>109</v>
      </c>
      <c r="B22" s="642"/>
      <c r="C22" s="642"/>
      <c r="D22" s="642"/>
      <c r="E22" s="642"/>
      <c r="F22" s="645" t="str">
        <f>IF(+Anno_1=0,"",+Anno_1)</f>
        <v/>
      </c>
      <c r="G22" s="646"/>
      <c r="H22" s="272" t="s">
        <v>101</v>
      </c>
      <c r="I22" s="671" t="s">
        <v>154</v>
      </c>
      <c r="J22" s="671"/>
      <c r="K22" s="671"/>
      <c r="L22" s="671"/>
      <c r="M22" s="99">
        <f>SUMIFS(M6:M15,G6:G15,"ALTRO",H6:H15,"ENTE")</f>
        <v>0</v>
      </c>
      <c r="N22" s="127">
        <f t="shared" si="28"/>
        <v>0</v>
      </c>
      <c r="O22" s="128">
        <f t="shared" si="29"/>
        <v>0</v>
      </c>
      <c r="P22" s="129">
        <f t="shared" si="30"/>
        <v>0</v>
      </c>
      <c r="Q22" s="117">
        <f t="shared" si="31"/>
        <v>0</v>
      </c>
      <c r="R22" s="117">
        <f t="shared" si="32"/>
        <v>0</v>
      </c>
      <c r="S22" s="117">
        <f t="shared" si="33"/>
        <v>0</v>
      </c>
      <c r="T22" s="117">
        <f t="shared" si="34"/>
        <v>0</v>
      </c>
      <c r="U22" s="117">
        <f t="shared" si="35"/>
        <v>0</v>
      </c>
      <c r="V22" s="117">
        <f t="shared" si="36"/>
        <v>0</v>
      </c>
      <c r="W22" s="117">
        <f t="shared" si="37"/>
        <v>0</v>
      </c>
      <c r="X22" s="117">
        <f t="shared" si="38"/>
        <v>0</v>
      </c>
      <c r="Y22" s="109"/>
      <c r="Z22" s="109"/>
      <c r="AA22" s="109"/>
      <c r="AB22" s="139"/>
      <c r="AC22" s="133">
        <f>ROUND(IF(IF(O22&gt;12,0.6,O22*0.075)+IF(P22&gt;15,0.05,0)+IF(N22&gt;0,0.6,0)&gt;12,0.6,IF(O22&gt;12,0.6,O22*0.05)+IF(P22&gt;15,0.05,0)+IF(N22&gt;0,0.6,0)),3)</f>
        <v>0</v>
      </c>
      <c r="AD22" s="134"/>
      <c r="AE22" s="134"/>
      <c r="AF22" s="134"/>
      <c r="AG22" s="134"/>
      <c r="AH22" s="134"/>
      <c r="AI22" s="134"/>
      <c r="AJ22" s="134"/>
      <c r="AK22" s="134"/>
      <c r="AL22" s="134"/>
      <c r="AM22" s="134"/>
      <c r="AN22" s="134"/>
      <c r="AO22" s="134"/>
      <c r="AP22" s="134"/>
      <c r="AQ22" s="134"/>
      <c r="AR22" s="134"/>
      <c r="AS22" s="134"/>
      <c r="AT22" s="134"/>
    </row>
    <row r="23" spans="1:46" ht="23.65" customHeight="1" thickTop="1" thickBot="1" x14ac:dyDescent="0.6">
      <c r="A23" s="643"/>
      <c r="B23" s="644"/>
      <c r="C23" s="644"/>
      <c r="D23" s="644"/>
      <c r="E23" s="644"/>
      <c r="F23" s="647"/>
      <c r="G23" s="648"/>
      <c r="H23" s="668" t="s">
        <v>110</v>
      </c>
      <c r="I23" s="669"/>
      <c r="J23" s="669"/>
      <c r="K23" s="669"/>
      <c r="L23" s="670"/>
      <c r="M23" s="94">
        <f>SUM(M18:M22)</f>
        <v>0</v>
      </c>
      <c r="N23" s="206">
        <f t="shared" si="28"/>
        <v>0</v>
      </c>
      <c r="O23" s="207">
        <f t="shared" si="29"/>
        <v>0</v>
      </c>
      <c r="P23" s="208">
        <f t="shared" si="30"/>
        <v>0</v>
      </c>
      <c r="Q23" s="113">
        <f t="shared" si="31"/>
        <v>0</v>
      </c>
      <c r="R23" s="113">
        <f>M23/365</f>
        <v>0</v>
      </c>
      <c r="S23" s="113">
        <f t="shared" si="33"/>
        <v>0</v>
      </c>
      <c r="T23" s="113">
        <f t="shared" si="34"/>
        <v>0</v>
      </c>
      <c r="U23" s="113">
        <f>M23-T23</f>
        <v>0</v>
      </c>
      <c r="V23" s="113">
        <f t="shared" si="36"/>
        <v>0</v>
      </c>
      <c r="W23" s="113">
        <f t="shared" si="37"/>
        <v>0</v>
      </c>
      <c r="X23" s="113">
        <f t="shared" si="38"/>
        <v>0</v>
      </c>
      <c r="Y23" s="109"/>
      <c r="Z23" s="109"/>
      <c r="AA23" s="109"/>
      <c r="AB23" s="139"/>
      <c r="AC23" s="205">
        <f>IF(SUM(AC18:AC22)&gt;6,6,SUM(AC18:AC22))</f>
        <v>0</v>
      </c>
      <c r="AD23" s="134"/>
      <c r="AE23" s="134"/>
      <c r="AF23" s="134"/>
      <c r="AG23" s="134"/>
      <c r="AH23" s="134"/>
      <c r="AI23" s="134"/>
      <c r="AJ23" s="134"/>
      <c r="AK23" s="134"/>
      <c r="AL23" s="134"/>
      <c r="AM23" s="134"/>
      <c r="AN23" s="134"/>
      <c r="AO23" s="134"/>
      <c r="AP23" s="134"/>
      <c r="AQ23" s="134"/>
      <c r="AR23" s="134"/>
      <c r="AS23" s="134"/>
      <c r="AT23" s="134"/>
    </row>
    <row r="24" spans="1:46" ht="22.9" x14ac:dyDescent="0.4">
      <c r="A24" s="139"/>
      <c r="B24" s="139"/>
      <c r="C24" s="139"/>
      <c r="D24" s="139"/>
      <c r="E24" s="139"/>
      <c r="F24" s="139"/>
      <c r="G24" s="139"/>
      <c r="H24" s="143"/>
      <c r="I24" s="144"/>
      <c r="J24" s="145"/>
      <c r="K24" s="145"/>
      <c r="L24" s="145"/>
      <c r="M24" s="140"/>
      <c r="N24" s="146"/>
      <c r="O24" s="146"/>
      <c r="P24" s="146"/>
      <c r="Q24" s="109"/>
      <c r="R24" s="109"/>
      <c r="S24" s="109"/>
      <c r="T24" s="109"/>
      <c r="U24" s="109"/>
      <c r="V24" s="109"/>
      <c r="W24" s="109"/>
      <c r="X24" s="109"/>
      <c r="Y24" s="109"/>
      <c r="Z24" s="109"/>
      <c r="AA24" s="109"/>
      <c r="AB24" s="139"/>
      <c r="AC24" s="147"/>
      <c r="AD24" s="134"/>
      <c r="AE24" s="134"/>
      <c r="AF24" s="134"/>
      <c r="AG24" s="134"/>
      <c r="AH24" s="134"/>
      <c r="AI24" s="134"/>
      <c r="AJ24" s="134"/>
      <c r="AK24" s="134"/>
      <c r="AL24" s="134"/>
      <c r="AM24" s="134"/>
      <c r="AN24" s="134"/>
      <c r="AO24" s="134"/>
      <c r="AP24" s="134"/>
      <c r="AQ24" s="134"/>
      <c r="AR24" s="134"/>
      <c r="AS24" s="134"/>
      <c r="AT24" s="134"/>
    </row>
    <row r="25" spans="1:46" ht="22.5" thickBot="1" x14ac:dyDescent="0.6">
      <c r="A25" s="139"/>
      <c r="B25" s="139"/>
      <c r="C25" s="139"/>
      <c r="D25" s="139"/>
      <c r="E25" s="139"/>
      <c r="F25" s="139"/>
      <c r="G25" s="139"/>
      <c r="H25" s="139"/>
      <c r="I25" s="139"/>
      <c r="J25" s="139"/>
      <c r="K25" s="139"/>
      <c r="L25" s="139"/>
      <c r="M25" s="140"/>
      <c r="N25" s="141" t="s">
        <v>85</v>
      </c>
      <c r="O25" s="141" t="s">
        <v>86</v>
      </c>
      <c r="P25" s="141" t="s">
        <v>87</v>
      </c>
      <c r="Q25" s="113"/>
      <c r="R25" s="113"/>
      <c r="S25" s="113"/>
      <c r="T25" s="113"/>
      <c r="U25" s="113"/>
      <c r="V25" s="113"/>
      <c r="W25" s="113"/>
      <c r="X25" s="113"/>
      <c r="Y25" s="109"/>
      <c r="Z25" s="109"/>
      <c r="AA25" s="109"/>
      <c r="AB25" s="139"/>
      <c r="AC25" s="142" t="s">
        <v>103</v>
      </c>
      <c r="AD25" s="134"/>
      <c r="AE25" s="134"/>
      <c r="AF25" s="134"/>
      <c r="AG25" s="134"/>
      <c r="AH25" s="134"/>
      <c r="AI25" s="134"/>
      <c r="AJ25" s="134"/>
      <c r="AK25" s="134"/>
      <c r="AL25" s="134"/>
      <c r="AM25" s="134"/>
      <c r="AN25" s="134"/>
      <c r="AO25" s="134"/>
      <c r="AP25" s="134"/>
      <c r="AQ25" s="134"/>
      <c r="AR25" s="134"/>
      <c r="AS25" s="134"/>
      <c r="AT25" s="134"/>
    </row>
    <row r="26" spans="1:46" ht="23.25" thickTop="1" thickBot="1" x14ac:dyDescent="0.6">
      <c r="A26" s="748" t="s">
        <v>102</v>
      </c>
      <c r="B26" s="749"/>
      <c r="C26" s="749"/>
      <c r="D26" s="749"/>
      <c r="E26" s="749"/>
      <c r="F26" s="749"/>
      <c r="G26" s="750"/>
      <c r="H26" s="273" t="s">
        <v>37</v>
      </c>
      <c r="I26" s="718" t="s">
        <v>150</v>
      </c>
      <c r="J26" s="719"/>
      <c r="K26" s="719"/>
      <c r="L26" s="720"/>
      <c r="M26" s="99">
        <f>SUMIFS(M6:M15,G6:G15,"AA",H6:H15,"ss")</f>
        <v>0</v>
      </c>
      <c r="N26" s="130">
        <f t="shared" ref="N26:N31" si="39">FLOOR(R26,1)</f>
        <v>0</v>
      </c>
      <c r="O26" s="131">
        <f t="shared" ref="O26:O31" si="40">FLOOR(V26,1)</f>
        <v>0</v>
      </c>
      <c r="P26" s="132">
        <f t="shared" ref="P26:P31" si="41">U26-X26</f>
        <v>0</v>
      </c>
      <c r="Q26" s="113">
        <f t="shared" ref="Q26:Q31" si="42">T26+X26+Y26</f>
        <v>0</v>
      </c>
      <c r="R26" s="113">
        <f t="shared" ref="R26:R30" si="43">M26/365</f>
        <v>0</v>
      </c>
      <c r="S26" s="113">
        <f t="shared" ref="S26:S31" si="44">FLOOR(R26,1)</f>
        <v>0</v>
      </c>
      <c r="T26" s="113">
        <f t="shared" ref="T26:T31" si="45">S26*365</f>
        <v>0</v>
      </c>
      <c r="U26" s="113">
        <f t="shared" ref="U26:U30" si="46">M26-T26</f>
        <v>0</v>
      </c>
      <c r="V26" s="113">
        <f t="shared" ref="V26:V31" si="47">U26/30</f>
        <v>0</v>
      </c>
      <c r="W26" s="113">
        <f t="shared" ref="W26:W31" si="48">FLOOR(V26,1)</f>
        <v>0</v>
      </c>
      <c r="X26" s="113">
        <f t="shared" ref="X26:X31" si="49">W26*30</f>
        <v>0</v>
      </c>
      <c r="Y26" s="109"/>
      <c r="Z26" s="109"/>
      <c r="AA26" s="109"/>
      <c r="AB26" s="139"/>
      <c r="AC26" s="133">
        <f>ROUND(IF(IF(O26&gt;12,6,O26*0.5)+IF(P26&gt;15,0.5,0)+IF(N26&gt;0,6,0)&gt;12,6,IF(O26&gt;12,6,O26*0.5)+IF(P26&gt;15,0.5,0)+IF(N26&gt;0,6,0)),3)</f>
        <v>0</v>
      </c>
      <c r="AD26" s="134"/>
      <c r="AE26" s="134"/>
      <c r="AF26" s="134"/>
      <c r="AG26" s="134"/>
      <c r="AH26" s="134"/>
      <c r="AI26" s="134"/>
      <c r="AJ26" s="134"/>
      <c r="AK26" s="134"/>
      <c r="AL26" s="134"/>
      <c r="AM26" s="134"/>
      <c r="AN26" s="134"/>
      <c r="AO26" s="134"/>
      <c r="AP26" s="134"/>
      <c r="AQ26" s="134"/>
      <c r="AR26" s="134"/>
      <c r="AS26" s="134"/>
      <c r="AT26" s="134"/>
    </row>
    <row r="27" spans="1:46" ht="23.65" customHeight="1" thickTop="1" thickBot="1" x14ac:dyDescent="0.6">
      <c r="A27" s="751" t="s">
        <v>104</v>
      </c>
      <c r="B27" s="752"/>
      <c r="C27" s="752"/>
      <c r="D27" s="752"/>
      <c r="E27" s="752"/>
      <c r="F27" s="752"/>
      <c r="G27" s="753"/>
      <c r="H27" s="273" t="s">
        <v>37</v>
      </c>
      <c r="I27" s="718" t="s">
        <v>100</v>
      </c>
      <c r="J27" s="719"/>
      <c r="K27" s="719"/>
      <c r="L27" s="720"/>
      <c r="M27" s="99">
        <f>SUMIFS(M6:M15,G6:G15,"AA",H6:H15,"NON")</f>
        <v>0</v>
      </c>
      <c r="N27" s="121">
        <f t="shared" si="39"/>
        <v>0</v>
      </c>
      <c r="O27" s="122">
        <f t="shared" si="40"/>
        <v>0</v>
      </c>
      <c r="P27" s="123">
        <f t="shared" si="41"/>
        <v>0</v>
      </c>
      <c r="Q27" s="113">
        <f t="shared" si="42"/>
        <v>0</v>
      </c>
      <c r="R27" s="113">
        <f t="shared" si="43"/>
        <v>0</v>
      </c>
      <c r="S27" s="113">
        <f t="shared" si="44"/>
        <v>0</v>
      </c>
      <c r="T27" s="113">
        <f t="shared" si="45"/>
        <v>0</v>
      </c>
      <c r="U27" s="113">
        <f t="shared" si="46"/>
        <v>0</v>
      </c>
      <c r="V27" s="113">
        <f t="shared" si="47"/>
        <v>0</v>
      </c>
      <c r="W27" s="113">
        <f t="shared" si="48"/>
        <v>0</v>
      </c>
      <c r="X27" s="113">
        <f t="shared" si="49"/>
        <v>0</v>
      </c>
      <c r="Y27" s="109"/>
      <c r="Z27" s="109"/>
      <c r="AA27" s="109"/>
      <c r="AB27" s="139"/>
      <c r="AC27" s="133">
        <f>IF(IF(O27&gt;12,3,O27*0.25)+IF(P27&gt;15,0.25,0)+IF(N27&gt;0,3,0)&gt;12,6,IF(O27&gt;12,3,O27*0.25)+IF(P27&gt;15,0.25,0)+IF(N27&gt;0,3,0))</f>
        <v>0</v>
      </c>
      <c r="AD27" s="134"/>
      <c r="AE27" s="134"/>
      <c r="AF27" s="134"/>
      <c r="AG27" s="134"/>
      <c r="AH27" s="134"/>
      <c r="AI27" s="134"/>
      <c r="AJ27" s="134"/>
      <c r="AK27" s="134"/>
      <c r="AL27" s="134"/>
      <c r="AM27" s="134"/>
      <c r="AN27" s="134"/>
      <c r="AO27" s="134"/>
      <c r="AP27" s="134"/>
      <c r="AQ27" s="134"/>
      <c r="AR27" s="134"/>
      <c r="AS27" s="134"/>
      <c r="AT27" s="134"/>
    </row>
    <row r="28" spans="1:46" ht="23.65" customHeight="1" thickTop="1" thickBot="1" x14ac:dyDescent="0.6">
      <c r="A28" s="754"/>
      <c r="B28" s="755"/>
      <c r="C28" s="755"/>
      <c r="D28" s="755"/>
      <c r="E28" s="755"/>
      <c r="F28" s="755"/>
      <c r="G28" s="756"/>
      <c r="H28" s="274" t="s">
        <v>101</v>
      </c>
      <c r="I28" s="718" t="s">
        <v>150</v>
      </c>
      <c r="J28" s="719"/>
      <c r="K28" s="719"/>
      <c r="L28" s="720"/>
      <c r="M28" s="99">
        <f xml:space="preserve">   SUMIFS(M6:M15,G6:G15,"ALTRO",H6:H15,"SS")   +     SUMIFS(M6:M15,G6:G15,"CS",H6:H15,"SS")+SUMIFS(M6:M15,G6:G15,"AT",H6:H15,"SS")</f>
        <v>0</v>
      </c>
      <c r="N28" s="121">
        <f t="shared" si="39"/>
        <v>0</v>
      </c>
      <c r="O28" s="122">
        <f t="shared" si="40"/>
        <v>0</v>
      </c>
      <c r="P28" s="123">
        <f t="shared" si="41"/>
        <v>0</v>
      </c>
      <c r="Q28" s="113">
        <f t="shared" si="42"/>
        <v>0</v>
      </c>
      <c r="R28" s="113">
        <f t="shared" si="43"/>
        <v>0</v>
      </c>
      <c r="S28" s="113">
        <f t="shared" si="44"/>
        <v>0</v>
      </c>
      <c r="T28" s="113">
        <f t="shared" si="45"/>
        <v>0</v>
      </c>
      <c r="U28" s="113">
        <f t="shared" si="46"/>
        <v>0</v>
      </c>
      <c r="V28" s="113">
        <f t="shared" si="47"/>
        <v>0</v>
      </c>
      <c r="W28" s="113">
        <f t="shared" si="48"/>
        <v>0</v>
      </c>
      <c r="X28" s="113">
        <f t="shared" si="49"/>
        <v>0</v>
      </c>
      <c r="Y28" s="109"/>
      <c r="Z28" s="109"/>
      <c r="AA28" s="109"/>
      <c r="AB28" s="139"/>
      <c r="AC28" s="133">
        <f>ROUND(IF(IF(O28&gt;12,1.2,O28*0.1)+IF(P28&gt;15,0.1,0)+IF(N28&gt;0,1.2,0)&gt;12,1.2,IF(O28&gt;12,1.2,O28*0.1)+IF(P28&gt;15,0.1,0)+IF(N28&gt;0,1.2,0)),3)</f>
        <v>0</v>
      </c>
      <c r="AD28" s="134"/>
      <c r="AE28" s="134"/>
      <c r="AF28" s="134"/>
      <c r="AG28" s="134"/>
      <c r="AH28" s="134"/>
      <c r="AI28" s="134"/>
      <c r="AJ28" s="134"/>
      <c r="AK28" s="134"/>
      <c r="AL28" s="134"/>
      <c r="AM28" s="134"/>
      <c r="AN28" s="134"/>
      <c r="AO28" s="134"/>
      <c r="AP28" s="134"/>
      <c r="AQ28" s="134"/>
      <c r="AR28" s="134"/>
      <c r="AS28" s="134"/>
      <c r="AT28" s="134"/>
    </row>
    <row r="29" spans="1:46" ht="23.65" customHeight="1" thickTop="1" thickBot="1" x14ac:dyDescent="0.6">
      <c r="A29" s="754"/>
      <c r="B29" s="755"/>
      <c r="C29" s="755"/>
      <c r="D29" s="755"/>
      <c r="E29" s="755"/>
      <c r="F29" s="755"/>
      <c r="G29" s="756"/>
      <c r="H29" s="274" t="s">
        <v>101</v>
      </c>
      <c r="I29" s="718" t="s">
        <v>100</v>
      </c>
      <c r="J29" s="719"/>
      <c r="K29" s="719"/>
      <c r="L29" s="720"/>
      <c r="M29" s="99">
        <f>SUMIFS(M6:M15,G6:G15,"ALTRO",H6:H15,"NON")     +SUMIFS(M6:M15,G6:G15,"cs",H6:H15,"NON")      +SUMIFS(M6:M15,G6:G15,"AT",H6:H15,"NON")</f>
        <v>0</v>
      </c>
      <c r="N29" s="121">
        <f t="shared" si="39"/>
        <v>0</v>
      </c>
      <c r="O29" s="122">
        <f t="shared" si="40"/>
        <v>0</v>
      </c>
      <c r="P29" s="123">
        <f t="shared" si="41"/>
        <v>0</v>
      </c>
      <c r="Q29" s="113">
        <f t="shared" si="42"/>
        <v>0</v>
      </c>
      <c r="R29" s="113">
        <f t="shared" si="43"/>
        <v>0</v>
      </c>
      <c r="S29" s="113">
        <f t="shared" si="44"/>
        <v>0</v>
      </c>
      <c r="T29" s="113">
        <f t="shared" si="45"/>
        <v>0</v>
      </c>
      <c r="U29" s="113">
        <f t="shared" si="46"/>
        <v>0</v>
      </c>
      <c r="V29" s="113">
        <f t="shared" si="47"/>
        <v>0</v>
      </c>
      <c r="W29" s="113">
        <f t="shared" si="48"/>
        <v>0</v>
      </c>
      <c r="X29" s="113">
        <f t="shared" si="49"/>
        <v>0</v>
      </c>
      <c r="Y29" s="109"/>
      <c r="Z29" s="109"/>
      <c r="AA29" s="109"/>
      <c r="AB29" s="139"/>
      <c r="AC29" s="133">
        <f>ROUND(IF(IF(O29&gt;12,0.6,O29*0.05)+IF(P29&gt;15,0.05,0)+IF(N29&gt;0,0.6,0)&gt;12,0.6,IF(O29&gt;12,0.6,O29*0.05)+IF(P29&gt;15,0.05,0)+IF(N29&gt;0,0.6,0)),3)</f>
        <v>0</v>
      </c>
      <c r="AD29" s="134"/>
      <c r="AE29" s="134"/>
      <c r="AF29" s="134"/>
      <c r="AG29" s="134"/>
      <c r="AH29" s="134"/>
      <c r="AI29" s="134"/>
      <c r="AJ29" s="134"/>
      <c r="AK29" s="134"/>
      <c r="AL29" s="134"/>
      <c r="AM29" s="134"/>
      <c r="AN29" s="134"/>
      <c r="AO29" s="134"/>
      <c r="AP29" s="134"/>
      <c r="AQ29" s="134"/>
      <c r="AR29" s="134"/>
      <c r="AS29" s="134"/>
      <c r="AT29" s="134"/>
    </row>
    <row r="30" spans="1:46" ht="23.65" customHeight="1" thickTop="1" thickBot="1" x14ac:dyDescent="0.6">
      <c r="A30" s="766" t="s">
        <v>109</v>
      </c>
      <c r="B30" s="767"/>
      <c r="C30" s="767"/>
      <c r="D30" s="767"/>
      <c r="E30" s="767"/>
      <c r="F30" s="770" t="str">
        <f>IF(+Anno_1=0,"",+Anno_1)</f>
        <v/>
      </c>
      <c r="G30" s="771"/>
      <c r="H30" s="274" t="s">
        <v>101</v>
      </c>
      <c r="I30" s="718" t="s">
        <v>154</v>
      </c>
      <c r="J30" s="719"/>
      <c r="K30" s="719"/>
      <c r="L30" s="720"/>
      <c r="M30" s="194">
        <f>SUMIFS(M6:M15,G6:G15,"ALTRO",H6:H15,"ENTE")</f>
        <v>0</v>
      </c>
      <c r="N30" s="118">
        <f t="shared" si="39"/>
        <v>0</v>
      </c>
      <c r="O30" s="119">
        <f t="shared" si="40"/>
        <v>0</v>
      </c>
      <c r="P30" s="120">
        <f t="shared" si="41"/>
        <v>0</v>
      </c>
      <c r="Q30" s="113">
        <f t="shared" si="42"/>
        <v>0</v>
      </c>
      <c r="R30" s="113">
        <f t="shared" si="43"/>
        <v>0</v>
      </c>
      <c r="S30" s="113">
        <f t="shared" si="44"/>
        <v>0</v>
      </c>
      <c r="T30" s="113">
        <f t="shared" si="45"/>
        <v>0</v>
      </c>
      <c r="U30" s="113">
        <f t="shared" si="46"/>
        <v>0</v>
      </c>
      <c r="V30" s="113">
        <f t="shared" si="47"/>
        <v>0</v>
      </c>
      <c r="W30" s="113">
        <f t="shared" si="48"/>
        <v>0</v>
      </c>
      <c r="X30" s="113">
        <f t="shared" si="49"/>
        <v>0</v>
      </c>
      <c r="Y30" s="109"/>
      <c r="Z30" s="109"/>
      <c r="AA30" s="109"/>
      <c r="AB30" s="139"/>
      <c r="AC30" s="133">
        <f>ROUND(IF(IF(O30&gt;12,0.6,O30*0.05)+IF(P30&gt;15,0.05,0)+IF(N30&gt;0,0.6,0)&gt;12,0.6,IF(O30&gt;12,0.6,O30*0.05)+IF(P30&gt;15,0.05,0)+IF(N30&gt;0,0.6,0)),3)</f>
        <v>0</v>
      </c>
      <c r="AD30" s="134"/>
      <c r="AE30" s="134"/>
      <c r="AF30" s="134"/>
      <c r="AG30" s="134"/>
      <c r="AH30" s="134"/>
      <c r="AI30" s="134"/>
      <c r="AJ30" s="134"/>
      <c r="AK30" s="134"/>
      <c r="AL30" s="134"/>
      <c r="AM30" s="134"/>
      <c r="AN30" s="134"/>
      <c r="AO30" s="134"/>
      <c r="AP30" s="134"/>
      <c r="AQ30" s="134"/>
      <c r="AR30" s="134"/>
      <c r="AS30" s="134"/>
      <c r="AT30" s="134"/>
    </row>
    <row r="31" spans="1:46" ht="23.65" customHeight="1" thickTop="1" thickBot="1" x14ac:dyDescent="0.6">
      <c r="A31" s="768"/>
      <c r="B31" s="769"/>
      <c r="C31" s="769"/>
      <c r="D31" s="769"/>
      <c r="E31" s="769"/>
      <c r="F31" s="772"/>
      <c r="G31" s="773"/>
      <c r="H31" s="668" t="s">
        <v>110</v>
      </c>
      <c r="I31" s="669"/>
      <c r="J31" s="669"/>
      <c r="K31" s="669"/>
      <c r="L31" s="670"/>
      <c r="M31" s="98">
        <f>SUM(M26:M30)</f>
        <v>0</v>
      </c>
      <c r="N31" s="209">
        <f t="shared" si="39"/>
        <v>0</v>
      </c>
      <c r="O31" s="207">
        <f t="shared" si="40"/>
        <v>0</v>
      </c>
      <c r="P31" s="208">
        <f t="shared" si="41"/>
        <v>0</v>
      </c>
      <c r="Q31" s="113">
        <f t="shared" si="42"/>
        <v>0</v>
      </c>
      <c r="R31" s="113">
        <f>M31/365</f>
        <v>0</v>
      </c>
      <c r="S31" s="113">
        <f t="shared" si="44"/>
        <v>0</v>
      </c>
      <c r="T31" s="113">
        <f t="shared" si="45"/>
        <v>0</v>
      </c>
      <c r="U31" s="113">
        <f>M31-T31</f>
        <v>0</v>
      </c>
      <c r="V31" s="113">
        <f t="shared" si="47"/>
        <v>0</v>
      </c>
      <c r="W31" s="113">
        <f t="shared" si="48"/>
        <v>0</v>
      </c>
      <c r="X31" s="113">
        <f t="shared" si="49"/>
        <v>0</v>
      </c>
      <c r="Y31" s="109"/>
      <c r="Z31" s="109"/>
      <c r="AA31" s="109"/>
      <c r="AB31" s="139"/>
      <c r="AC31" s="205">
        <f>IF(SUM(AC26:AC30)&gt;6,6,SUM(AC26:AC30))</f>
        <v>0</v>
      </c>
      <c r="AD31" s="134"/>
      <c r="AE31" s="134"/>
      <c r="AF31" s="134"/>
      <c r="AG31" s="134"/>
      <c r="AH31" s="134"/>
      <c r="AI31" s="134"/>
      <c r="AJ31" s="134"/>
      <c r="AK31" s="134"/>
      <c r="AL31" s="134"/>
      <c r="AM31" s="134"/>
      <c r="AN31" s="134"/>
      <c r="AO31" s="134"/>
      <c r="AP31" s="134"/>
      <c r="AQ31" s="134"/>
      <c r="AR31" s="134"/>
      <c r="AS31" s="134"/>
      <c r="AT31" s="134"/>
    </row>
    <row r="32" spans="1:46" ht="22.9" x14ac:dyDescent="0.4">
      <c r="A32" s="139"/>
      <c r="B32" s="139"/>
      <c r="C32" s="139"/>
      <c r="D32" s="139"/>
      <c r="E32" s="139"/>
      <c r="F32" s="139"/>
      <c r="G32" s="139"/>
      <c r="H32" s="143"/>
      <c r="I32" s="144"/>
      <c r="J32" s="145"/>
      <c r="K32" s="145"/>
      <c r="L32" s="145"/>
      <c r="M32" s="140"/>
      <c r="N32" s="146"/>
      <c r="O32" s="146"/>
      <c r="P32" s="146"/>
      <c r="Q32" s="139"/>
      <c r="R32" s="139"/>
      <c r="S32" s="139"/>
      <c r="T32" s="139"/>
      <c r="U32" s="139"/>
      <c r="V32" s="139"/>
      <c r="W32" s="139"/>
      <c r="X32" s="139"/>
      <c r="Y32" s="139"/>
      <c r="Z32" s="139"/>
      <c r="AA32" s="139"/>
      <c r="AB32" s="139"/>
      <c r="AC32" s="148"/>
      <c r="AD32" s="134"/>
      <c r="AE32" s="134"/>
      <c r="AF32" s="134"/>
      <c r="AG32" s="134"/>
      <c r="AH32" s="134"/>
      <c r="AI32" s="134"/>
      <c r="AJ32" s="134"/>
      <c r="AK32" s="134"/>
      <c r="AL32" s="134"/>
      <c r="AM32" s="134"/>
      <c r="AN32" s="134"/>
      <c r="AO32" s="134"/>
      <c r="AP32" s="134"/>
      <c r="AQ32" s="134"/>
      <c r="AR32" s="134"/>
      <c r="AS32" s="134"/>
      <c r="AT32" s="134"/>
    </row>
    <row r="33" spans="1:46" ht="22.5" thickBot="1" x14ac:dyDescent="0.6">
      <c r="A33" s="139"/>
      <c r="B33" s="139"/>
      <c r="C33" s="139"/>
      <c r="D33" s="139"/>
      <c r="E33" s="139"/>
      <c r="F33" s="139"/>
      <c r="G33" s="139"/>
      <c r="H33" s="139"/>
      <c r="I33" s="139"/>
      <c r="J33" s="139"/>
      <c r="K33" s="139"/>
      <c r="L33" s="139"/>
      <c r="M33" s="140"/>
      <c r="N33" s="141" t="s">
        <v>85</v>
      </c>
      <c r="O33" s="141" t="s">
        <v>86</v>
      </c>
      <c r="P33" s="141" t="s">
        <v>87</v>
      </c>
      <c r="Q33" s="149"/>
      <c r="R33" s="149"/>
      <c r="S33" s="149"/>
      <c r="T33" s="149"/>
      <c r="U33" s="149"/>
      <c r="V33" s="149"/>
      <c r="W33" s="149"/>
      <c r="X33" s="149"/>
      <c r="Y33" s="139"/>
      <c r="Z33" s="139"/>
      <c r="AA33" s="139"/>
      <c r="AB33" s="139"/>
      <c r="AC33" s="142" t="s">
        <v>103</v>
      </c>
      <c r="AD33" s="134"/>
      <c r="AE33" s="134"/>
      <c r="AF33" s="134"/>
      <c r="AG33" s="134"/>
      <c r="AH33" s="134"/>
      <c r="AI33" s="134"/>
      <c r="AJ33" s="134"/>
      <c r="AK33" s="134"/>
      <c r="AL33" s="134"/>
      <c r="AM33" s="134"/>
      <c r="AN33" s="134"/>
      <c r="AO33" s="134"/>
      <c r="AP33" s="134"/>
      <c r="AQ33" s="134"/>
      <c r="AR33" s="134"/>
      <c r="AS33" s="134"/>
      <c r="AT33" s="134"/>
    </row>
    <row r="34" spans="1:46" ht="23.25" thickTop="1" thickBot="1" x14ac:dyDescent="0.6">
      <c r="A34" s="763" t="s">
        <v>102</v>
      </c>
      <c r="B34" s="764"/>
      <c r="C34" s="764"/>
      <c r="D34" s="764"/>
      <c r="E34" s="764"/>
      <c r="F34" s="764"/>
      <c r="G34" s="765"/>
      <c r="H34" s="273" t="s">
        <v>61</v>
      </c>
      <c r="I34" s="718" t="s">
        <v>150</v>
      </c>
      <c r="J34" s="719"/>
      <c r="K34" s="719"/>
      <c r="L34" s="720"/>
      <c r="M34" s="99">
        <f>SUMIFS(M6:M15,G6:G15,"AT",H6:H15,"ss")</f>
        <v>0</v>
      </c>
      <c r="N34" s="130">
        <f t="shared" ref="N34:N39" si="50">FLOOR(R34,1)</f>
        <v>0</v>
      </c>
      <c r="O34" s="131">
        <f t="shared" ref="O34:O39" si="51">FLOOR(V34,1)</f>
        <v>0</v>
      </c>
      <c r="P34" s="132">
        <f t="shared" ref="P34:P39" si="52">U34-X34</f>
        <v>0</v>
      </c>
      <c r="Q34" s="113">
        <f t="shared" ref="Q34:Q39" si="53">T34+X34+Y34</f>
        <v>0</v>
      </c>
      <c r="R34" s="113">
        <f t="shared" ref="R34:R38" si="54">M34/365</f>
        <v>0</v>
      </c>
      <c r="S34" s="113">
        <f t="shared" ref="S34:S39" si="55">FLOOR(R34,1)</f>
        <v>0</v>
      </c>
      <c r="T34" s="113">
        <f t="shared" ref="T34:T39" si="56">S34*365</f>
        <v>0</v>
      </c>
      <c r="U34" s="113">
        <f t="shared" ref="U34:U38" si="57">M34-T34</f>
        <v>0</v>
      </c>
      <c r="V34" s="113">
        <f t="shared" ref="V34:V39" si="58">U34/30</f>
        <v>0</v>
      </c>
      <c r="W34" s="113">
        <f t="shared" ref="W34:W39" si="59">FLOOR(V34,1)</f>
        <v>0</v>
      </c>
      <c r="X34" s="113">
        <f t="shared" ref="X34:X39" si="60">W34*30</f>
        <v>0</v>
      </c>
      <c r="Y34" s="109"/>
      <c r="Z34" s="109"/>
      <c r="AA34" s="109"/>
      <c r="AB34" s="139"/>
      <c r="AC34" s="133">
        <f>ROUND(IF(IF(O34&gt;12,6,O34*0.5)+IF(P34&gt;15,0.5,0)+IF(N34&gt;0,6,0)&gt;12,6,IF(O34&gt;12,6,O34*0.5)+IF(P34&gt;15,0.5,0)+IF(N34&gt;0,6,0)),3)</f>
        <v>0</v>
      </c>
      <c r="AD34" s="134"/>
      <c r="AE34" s="134"/>
      <c r="AF34" s="134"/>
      <c r="AG34" s="134"/>
      <c r="AH34" s="134"/>
      <c r="AI34" s="134"/>
      <c r="AJ34" s="134"/>
      <c r="AK34" s="134"/>
      <c r="AL34" s="134"/>
      <c r="AM34" s="134"/>
      <c r="AN34" s="134"/>
      <c r="AO34" s="134"/>
      <c r="AP34" s="134"/>
      <c r="AQ34" s="134"/>
      <c r="AR34" s="134"/>
      <c r="AS34" s="134"/>
      <c r="AT34" s="134"/>
    </row>
    <row r="35" spans="1:46" ht="23.65" customHeight="1" thickTop="1" thickBot="1" x14ac:dyDescent="0.6">
      <c r="A35" s="757" t="s">
        <v>106</v>
      </c>
      <c r="B35" s="758"/>
      <c r="C35" s="758"/>
      <c r="D35" s="758"/>
      <c r="E35" s="758"/>
      <c r="F35" s="758"/>
      <c r="G35" s="759"/>
      <c r="H35" s="273" t="s">
        <v>61</v>
      </c>
      <c r="I35" s="718" t="s">
        <v>100</v>
      </c>
      <c r="J35" s="719"/>
      <c r="K35" s="719"/>
      <c r="L35" s="720"/>
      <c r="M35" s="99">
        <f>SUMIFS(M6:M15,G6:G15,"AT",H6:H15,"NON")</f>
        <v>0</v>
      </c>
      <c r="N35" s="121">
        <f t="shared" si="50"/>
        <v>0</v>
      </c>
      <c r="O35" s="122">
        <f t="shared" si="51"/>
        <v>0</v>
      </c>
      <c r="P35" s="123">
        <f t="shared" si="52"/>
        <v>0</v>
      </c>
      <c r="Q35" s="113">
        <f t="shared" si="53"/>
        <v>0</v>
      </c>
      <c r="R35" s="113">
        <f t="shared" si="54"/>
        <v>0</v>
      </c>
      <c r="S35" s="113">
        <f t="shared" si="55"/>
        <v>0</v>
      </c>
      <c r="T35" s="113">
        <f t="shared" si="56"/>
        <v>0</v>
      </c>
      <c r="U35" s="113">
        <f t="shared" si="57"/>
        <v>0</v>
      </c>
      <c r="V35" s="113">
        <f t="shared" si="58"/>
        <v>0</v>
      </c>
      <c r="W35" s="113">
        <f t="shared" si="59"/>
        <v>0</v>
      </c>
      <c r="X35" s="113">
        <f t="shared" si="60"/>
        <v>0</v>
      </c>
      <c r="Y35" s="109"/>
      <c r="Z35" s="109"/>
      <c r="AA35" s="109"/>
      <c r="AB35" s="139"/>
      <c r="AC35" s="133">
        <f>ROUND(IF(IF(O35&gt;12,3,O35*0.25)+IF(P35&gt;15,0.25,0)+IF(N35&gt;0,3,0)&gt;12,6,IF(O35&gt;12,3,O35*0.25)+IF(P35&gt;15,0.25,0)+IF(N35&gt;0,3,0)),3)</f>
        <v>0</v>
      </c>
      <c r="AD35" s="134"/>
      <c r="AE35" s="134"/>
      <c r="AF35" s="134"/>
      <c r="AG35" s="134"/>
      <c r="AH35" s="134"/>
      <c r="AI35" s="134"/>
      <c r="AJ35" s="134"/>
      <c r="AK35" s="134"/>
      <c r="AL35" s="134"/>
      <c r="AM35" s="134"/>
      <c r="AN35" s="134"/>
      <c r="AO35" s="134"/>
      <c r="AP35" s="134"/>
      <c r="AQ35" s="134"/>
      <c r="AR35" s="134"/>
      <c r="AS35" s="134"/>
      <c r="AT35" s="134"/>
    </row>
    <row r="36" spans="1:46" ht="23.65" customHeight="1" thickTop="1" thickBot="1" x14ac:dyDescent="0.6">
      <c r="A36" s="760"/>
      <c r="B36" s="761"/>
      <c r="C36" s="761"/>
      <c r="D36" s="761"/>
      <c r="E36" s="761"/>
      <c r="F36" s="761"/>
      <c r="G36" s="762"/>
      <c r="H36" s="274" t="s">
        <v>101</v>
      </c>
      <c r="I36" s="718" t="s">
        <v>150</v>
      </c>
      <c r="J36" s="719"/>
      <c r="K36" s="719"/>
      <c r="L36" s="720"/>
      <c r="M36" s="99">
        <f>SUMIFS(M6:M15,G6:G15,"ALTRO",H6:H15,"SS")+SUMIFS(M6:M15,G6:G15,"CS",H6:H15,"SS")+SUMIFS(M6:M15,G6:G15,"AA",H6:H15,"SS")</f>
        <v>0</v>
      </c>
      <c r="N36" s="121">
        <f t="shared" si="50"/>
        <v>0</v>
      </c>
      <c r="O36" s="122">
        <f t="shared" si="51"/>
        <v>0</v>
      </c>
      <c r="P36" s="123">
        <f t="shared" si="52"/>
        <v>0</v>
      </c>
      <c r="Q36" s="113">
        <f t="shared" si="53"/>
        <v>0</v>
      </c>
      <c r="R36" s="113">
        <f t="shared" si="54"/>
        <v>0</v>
      </c>
      <c r="S36" s="113">
        <f t="shared" si="55"/>
        <v>0</v>
      </c>
      <c r="T36" s="113">
        <f t="shared" si="56"/>
        <v>0</v>
      </c>
      <c r="U36" s="113">
        <f t="shared" si="57"/>
        <v>0</v>
      </c>
      <c r="V36" s="113">
        <f t="shared" si="58"/>
        <v>0</v>
      </c>
      <c r="W36" s="113">
        <f t="shared" si="59"/>
        <v>0</v>
      </c>
      <c r="X36" s="113">
        <f t="shared" si="60"/>
        <v>0</v>
      </c>
      <c r="Y36" s="109"/>
      <c r="Z36" s="109"/>
      <c r="AA36" s="109"/>
      <c r="AB36" s="139"/>
      <c r="AC36" s="133">
        <f>ROUND(IF(IF(O36&gt;12,1.2,O36*0.1)+IF(P36&gt;15,0.1,0)+IF(N36&gt;0,1.2,0)&gt;12,1.2,IF(O36&gt;12,1.2,O36*0.1)+IF(P36&gt;15,0.1,0)+IF(N36&gt;0,1.2,0)),3)</f>
        <v>0</v>
      </c>
      <c r="AD36" s="134"/>
      <c r="AE36" s="134"/>
      <c r="AF36" s="134"/>
      <c r="AG36" s="134"/>
      <c r="AH36" s="134"/>
      <c r="AI36" s="134"/>
      <c r="AJ36" s="134"/>
      <c r="AK36" s="134"/>
      <c r="AL36" s="134"/>
      <c r="AM36" s="134"/>
      <c r="AN36" s="134"/>
      <c r="AO36" s="134"/>
      <c r="AP36" s="134"/>
      <c r="AQ36" s="134"/>
      <c r="AR36" s="134"/>
      <c r="AS36" s="134"/>
      <c r="AT36" s="134"/>
    </row>
    <row r="37" spans="1:46" ht="23.65" customHeight="1" thickTop="1" thickBot="1" x14ac:dyDescent="0.6">
      <c r="A37" s="760"/>
      <c r="B37" s="761"/>
      <c r="C37" s="761"/>
      <c r="D37" s="761"/>
      <c r="E37" s="761"/>
      <c r="F37" s="761"/>
      <c r="G37" s="762"/>
      <c r="H37" s="274" t="s">
        <v>101</v>
      </c>
      <c r="I37" s="718" t="s">
        <v>100</v>
      </c>
      <c r="J37" s="719"/>
      <c r="K37" s="719"/>
      <c r="L37" s="720"/>
      <c r="M37" s="99">
        <f>SUMIFS(M6:M15,G6:G15,"ALTRO",H6:H15,"NON")+          SUMIFS(M6:M15,G6:G15,"cs",H6:H15,"NON")                 +SUMIFS(M6:M15,G6:G15,"Aa",H6:H15,"NON")</f>
        <v>0</v>
      </c>
      <c r="N37" s="121">
        <f t="shared" si="50"/>
        <v>0</v>
      </c>
      <c r="O37" s="122">
        <f t="shared" si="51"/>
        <v>0</v>
      </c>
      <c r="P37" s="123">
        <f t="shared" si="52"/>
        <v>0</v>
      </c>
      <c r="Q37" s="113">
        <f t="shared" si="53"/>
        <v>0</v>
      </c>
      <c r="R37" s="113">
        <f t="shared" si="54"/>
        <v>0</v>
      </c>
      <c r="S37" s="113">
        <f t="shared" si="55"/>
        <v>0</v>
      </c>
      <c r="T37" s="113">
        <f t="shared" si="56"/>
        <v>0</v>
      </c>
      <c r="U37" s="113">
        <f t="shared" si="57"/>
        <v>0</v>
      </c>
      <c r="V37" s="113">
        <f t="shared" si="58"/>
        <v>0</v>
      </c>
      <c r="W37" s="113">
        <f t="shared" si="59"/>
        <v>0</v>
      </c>
      <c r="X37" s="113">
        <f t="shared" si="60"/>
        <v>0</v>
      </c>
      <c r="Y37" s="109"/>
      <c r="Z37" s="109"/>
      <c r="AA37" s="109"/>
      <c r="AB37" s="139"/>
      <c r="AC37" s="133">
        <f>ROUND(IF(IF(O37&gt;12,0.6,O37*0.05)+IF(P37&gt;15,0.05,0)+IF(N37&gt;0,0.6,0)&gt;12,0.6,IF(O37&gt;12,0.6,O37*0.05)+IF(P37&gt;15,0.05,0)+IF(N37&gt;0,0.6,0)),3)</f>
        <v>0</v>
      </c>
      <c r="AD37" s="134"/>
      <c r="AE37" s="134"/>
      <c r="AF37" s="134"/>
      <c r="AG37" s="134"/>
      <c r="AH37" s="134"/>
      <c r="AI37" s="134"/>
      <c r="AJ37" s="134"/>
      <c r="AK37" s="134"/>
      <c r="AL37" s="134"/>
      <c r="AM37" s="134"/>
      <c r="AN37" s="134"/>
      <c r="AO37" s="134"/>
      <c r="AP37" s="134"/>
      <c r="AQ37" s="134"/>
      <c r="AR37" s="134"/>
      <c r="AS37" s="134"/>
      <c r="AT37" s="134"/>
    </row>
    <row r="38" spans="1:46" ht="23.65" customHeight="1" thickTop="1" thickBot="1" x14ac:dyDescent="0.6">
      <c r="A38" s="740" t="s">
        <v>109</v>
      </c>
      <c r="B38" s="741"/>
      <c r="C38" s="741"/>
      <c r="D38" s="741"/>
      <c r="E38" s="741"/>
      <c r="F38" s="744" t="str">
        <f>IF(+Anno_1=0,"",+Anno_1)</f>
        <v/>
      </c>
      <c r="G38" s="745"/>
      <c r="H38" s="274" t="s">
        <v>101</v>
      </c>
      <c r="I38" s="718" t="s">
        <v>154</v>
      </c>
      <c r="J38" s="719"/>
      <c r="K38" s="719"/>
      <c r="L38" s="720"/>
      <c r="M38" s="99">
        <f>SUMIFS(M6:M15,G6:G15,"ALTRO",H6:H15,"ENTE")</f>
        <v>0</v>
      </c>
      <c r="N38" s="127">
        <f t="shared" si="50"/>
        <v>0</v>
      </c>
      <c r="O38" s="128">
        <f t="shared" si="51"/>
        <v>0</v>
      </c>
      <c r="P38" s="129">
        <f t="shared" si="52"/>
        <v>0</v>
      </c>
      <c r="Q38" s="113">
        <f t="shared" si="53"/>
        <v>0</v>
      </c>
      <c r="R38" s="113">
        <f t="shared" si="54"/>
        <v>0</v>
      </c>
      <c r="S38" s="113">
        <f t="shared" si="55"/>
        <v>0</v>
      </c>
      <c r="T38" s="113">
        <f t="shared" si="56"/>
        <v>0</v>
      </c>
      <c r="U38" s="113">
        <f t="shared" si="57"/>
        <v>0</v>
      </c>
      <c r="V38" s="113">
        <f t="shared" si="58"/>
        <v>0</v>
      </c>
      <c r="W38" s="113">
        <f t="shared" si="59"/>
        <v>0</v>
      </c>
      <c r="X38" s="113">
        <f t="shared" si="60"/>
        <v>0</v>
      </c>
      <c r="Y38" s="109"/>
      <c r="Z38" s="109"/>
      <c r="AA38" s="109"/>
      <c r="AB38" s="139"/>
      <c r="AC38" s="133">
        <f>ROUND(IF(IF(O38&gt;12,0.6,O38*0.05)+IF(P38&gt;15,0.05,0)+IF(N38&gt;0,0.6,0)&gt;12,0.6,IF(O38&gt;12,0.6,O38*0.05)+IF(P38&gt;15,0.05,0)+IF(N38&gt;0,0.6,0)),3)</f>
        <v>0</v>
      </c>
      <c r="AD38" s="134"/>
      <c r="AE38" s="134"/>
      <c r="AF38" s="134"/>
      <c r="AG38" s="134"/>
      <c r="AH38" s="134"/>
      <c r="AI38" s="134"/>
      <c r="AJ38" s="134"/>
      <c r="AK38" s="134"/>
      <c r="AL38" s="134"/>
      <c r="AM38" s="134"/>
      <c r="AN38" s="134"/>
      <c r="AO38" s="134"/>
      <c r="AP38" s="134"/>
      <c r="AQ38" s="134"/>
      <c r="AR38" s="134"/>
      <c r="AS38" s="134"/>
      <c r="AT38" s="134"/>
    </row>
    <row r="39" spans="1:46" ht="23.65" customHeight="1" thickTop="1" thickBot="1" x14ac:dyDescent="0.6">
      <c r="A39" s="742"/>
      <c r="B39" s="743"/>
      <c r="C39" s="743"/>
      <c r="D39" s="743"/>
      <c r="E39" s="743"/>
      <c r="F39" s="746"/>
      <c r="G39" s="747"/>
      <c r="H39" s="668" t="s">
        <v>110</v>
      </c>
      <c r="I39" s="669"/>
      <c r="J39" s="669"/>
      <c r="K39" s="669"/>
      <c r="L39" s="670"/>
      <c r="M39" s="98">
        <f>SUM(M34:M38)</f>
        <v>0</v>
      </c>
      <c r="N39" s="209">
        <f t="shared" si="50"/>
        <v>0</v>
      </c>
      <c r="O39" s="207">
        <f t="shared" si="51"/>
        <v>0</v>
      </c>
      <c r="P39" s="208">
        <f t="shared" si="52"/>
        <v>0</v>
      </c>
      <c r="Q39" s="113">
        <f t="shared" si="53"/>
        <v>0</v>
      </c>
      <c r="R39" s="113">
        <f>M39/365</f>
        <v>0</v>
      </c>
      <c r="S39" s="113">
        <f t="shared" si="55"/>
        <v>0</v>
      </c>
      <c r="T39" s="113">
        <f t="shared" si="56"/>
        <v>0</v>
      </c>
      <c r="U39" s="113">
        <f>M39-T39</f>
        <v>0</v>
      </c>
      <c r="V39" s="113">
        <f t="shared" si="58"/>
        <v>0</v>
      </c>
      <c r="W39" s="113">
        <f t="shared" si="59"/>
        <v>0</v>
      </c>
      <c r="X39" s="113">
        <f t="shared" si="60"/>
        <v>0</v>
      </c>
      <c r="Y39" s="109"/>
      <c r="Z39" s="109"/>
      <c r="AA39" s="109"/>
      <c r="AB39" s="139"/>
      <c r="AC39" s="205">
        <f>IF(SUM(AC34:AC38)&gt;6,6,SUM(AC34:AC38))</f>
        <v>0</v>
      </c>
      <c r="AD39" s="134"/>
      <c r="AE39" s="134"/>
      <c r="AF39" s="134"/>
      <c r="AG39" s="134"/>
      <c r="AH39" s="134"/>
      <c r="AI39" s="134"/>
      <c r="AJ39" s="134"/>
      <c r="AK39" s="134"/>
      <c r="AL39" s="134"/>
      <c r="AM39" s="134"/>
      <c r="AN39" s="134"/>
      <c r="AO39" s="134"/>
      <c r="AP39" s="134"/>
      <c r="AQ39" s="134"/>
      <c r="AR39" s="134"/>
      <c r="AS39" s="134"/>
      <c r="AT39" s="134"/>
    </row>
    <row r="40" spans="1:46" ht="22.9" x14ac:dyDescent="0.4">
      <c r="A40" s="134"/>
      <c r="B40" s="134"/>
      <c r="C40" s="134"/>
      <c r="D40" s="134"/>
      <c r="E40" s="134"/>
      <c r="F40" s="134"/>
      <c r="G40" s="134"/>
      <c r="H40" s="150"/>
      <c r="I40" s="151"/>
      <c r="J40" s="138"/>
      <c r="K40" s="138"/>
      <c r="L40" s="138"/>
      <c r="M40" s="140"/>
      <c r="N40" s="152"/>
      <c r="O40" s="152"/>
      <c r="P40" s="152"/>
      <c r="Q40" s="134"/>
      <c r="R40" s="134"/>
      <c r="S40" s="134"/>
      <c r="T40" s="134"/>
      <c r="U40" s="134"/>
      <c r="V40" s="134"/>
      <c r="W40" s="134"/>
      <c r="X40" s="134"/>
      <c r="Y40" s="134"/>
      <c r="Z40" s="134"/>
      <c r="AA40" s="134"/>
      <c r="AB40" s="134"/>
      <c r="AC40" s="134"/>
      <c r="AD40" s="134"/>
      <c r="AE40" s="134"/>
      <c r="AF40" s="134"/>
      <c r="AG40" s="134"/>
      <c r="AH40" s="134"/>
      <c r="AI40" s="134"/>
      <c r="AJ40" s="134"/>
      <c r="AK40" s="134"/>
      <c r="AL40" s="134"/>
      <c r="AM40" s="134"/>
      <c r="AN40" s="134"/>
      <c r="AO40" s="134"/>
      <c r="AP40" s="134"/>
      <c r="AQ40" s="134"/>
      <c r="AR40" s="134"/>
      <c r="AS40" s="134"/>
      <c r="AT40" s="134"/>
    </row>
    <row r="41" spans="1:46" ht="22.9" x14ac:dyDescent="0.4">
      <c r="A41" s="134"/>
      <c r="B41" s="134"/>
      <c r="C41" s="134"/>
      <c r="D41" s="134"/>
      <c r="E41" s="134"/>
      <c r="F41" s="134"/>
      <c r="G41" s="134"/>
      <c r="H41" s="150"/>
      <c r="I41" s="151"/>
      <c r="J41" s="138"/>
      <c r="K41" s="138"/>
      <c r="L41" s="138"/>
      <c r="M41" s="140"/>
      <c r="N41" s="152"/>
      <c r="O41" s="152"/>
      <c r="P41" s="152"/>
      <c r="Q41" s="134"/>
      <c r="R41" s="134"/>
      <c r="S41" s="134"/>
      <c r="T41" s="134"/>
      <c r="U41" s="134"/>
      <c r="V41" s="134"/>
      <c r="W41" s="134"/>
      <c r="X41" s="134"/>
      <c r="Y41" s="134"/>
      <c r="Z41" s="134"/>
      <c r="AA41" s="134"/>
      <c r="AB41" s="134"/>
      <c r="AC41" s="134"/>
      <c r="AD41" s="134"/>
      <c r="AE41" s="134"/>
      <c r="AF41" s="134"/>
      <c r="AG41" s="134"/>
      <c r="AH41" s="134"/>
      <c r="AI41" s="134"/>
      <c r="AJ41" s="134"/>
      <c r="AK41" s="134"/>
      <c r="AL41" s="134"/>
      <c r="AM41" s="134"/>
      <c r="AN41" s="134"/>
      <c r="AO41" s="134"/>
      <c r="AP41" s="134"/>
      <c r="AQ41" s="134"/>
      <c r="AR41" s="134"/>
      <c r="AS41" s="134"/>
      <c r="AT41" s="134"/>
    </row>
    <row r="42" spans="1:46" x14ac:dyDescent="0.4">
      <c r="A42" s="134"/>
      <c r="B42" s="134"/>
      <c r="C42" s="134"/>
      <c r="D42" s="134"/>
      <c r="E42" s="134"/>
      <c r="F42" s="134"/>
      <c r="G42" s="134"/>
      <c r="H42" s="134"/>
      <c r="I42" s="134"/>
      <c r="J42" s="134"/>
      <c r="K42" s="134"/>
      <c r="L42" s="134"/>
      <c r="M42" s="134"/>
      <c r="N42" s="134"/>
      <c r="O42" s="134"/>
      <c r="P42" s="134"/>
      <c r="Q42" s="134"/>
      <c r="R42" s="134"/>
      <c r="S42" s="134"/>
      <c r="T42" s="134"/>
      <c r="U42" s="134"/>
      <c r="V42" s="134"/>
      <c r="W42" s="134"/>
      <c r="X42" s="134"/>
      <c r="Y42" s="134"/>
      <c r="Z42" s="134"/>
      <c r="AA42" s="134"/>
      <c r="AB42" s="134"/>
      <c r="AC42" s="134"/>
      <c r="AD42" s="134"/>
      <c r="AE42" s="134"/>
      <c r="AF42" s="134"/>
      <c r="AG42" s="134"/>
      <c r="AH42" s="134"/>
      <c r="AI42" s="134"/>
      <c r="AJ42" s="134"/>
      <c r="AK42" s="134"/>
      <c r="AL42" s="134"/>
      <c r="AM42" s="134"/>
      <c r="AN42" s="134"/>
      <c r="AO42" s="134"/>
      <c r="AP42" s="134"/>
      <c r="AQ42" s="134"/>
      <c r="AR42" s="134"/>
      <c r="AS42" s="134"/>
      <c r="AT42" s="134"/>
    </row>
    <row r="43" spans="1:46" x14ac:dyDescent="0.4">
      <c r="A43" s="134"/>
      <c r="B43" s="134"/>
      <c r="C43" s="134"/>
      <c r="D43" s="134"/>
      <c r="E43" s="134"/>
      <c r="F43" s="134"/>
      <c r="G43" s="134"/>
      <c r="H43" s="134"/>
      <c r="I43" s="134"/>
      <c r="J43" s="134"/>
      <c r="K43" s="134"/>
      <c r="L43" s="134"/>
      <c r="M43" s="134"/>
      <c r="N43" s="134"/>
      <c r="O43" s="134"/>
      <c r="P43" s="134"/>
      <c r="Q43" s="134"/>
      <c r="R43" s="134"/>
      <c r="S43" s="134"/>
      <c r="T43" s="134"/>
      <c r="U43" s="134"/>
      <c r="V43" s="134"/>
      <c r="W43" s="134"/>
      <c r="X43" s="134"/>
      <c r="Y43" s="134"/>
      <c r="Z43" s="134"/>
      <c r="AA43" s="134"/>
      <c r="AB43" s="134"/>
      <c r="AC43" s="134"/>
      <c r="AD43" s="134"/>
      <c r="AE43" s="134"/>
      <c r="AF43" s="134"/>
      <c r="AG43" s="134"/>
      <c r="AH43" s="134"/>
      <c r="AI43" s="134"/>
      <c r="AJ43" s="134"/>
      <c r="AK43" s="134"/>
      <c r="AL43" s="134"/>
      <c r="AM43" s="134"/>
      <c r="AN43" s="134"/>
      <c r="AO43" s="134"/>
      <c r="AP43" s="134"/>
      <c r="AQ43" s="134"/>
      <c r="AR43" s="134"/>
      <c r="AS43" s="134"/>
      <c r="AT43" s="134"/>
    </row>
    <row r="44" spans="1:46" x14ac:dyDescent="0.4">
      <c r="A44" s="134"/>
      <c r="B44" s="134"/>
      <c r="C44" s="134"/>
      <c r="D44" s="134"/>
      <c r="E44" s="134"/>
      <c r="F44" s="134"/>
      <c r="G44" s="134"/>
      <c r="H44" s="134"/>
      <c r="I44" s="134"/>
      <c r="J44" s="134"/>
      <c r="K44" s="134"/>
      <c r="L44" s="134"/>
      <c r="M44" s="134"/>
      <c r="N44" s="134"/>
      <c r="O44" s="134"/>
      <c r="P44" s="134"/>
      <c r="Q44" s="134"/>
      <c r="R44" s="134"/>
      <c r="S44" s="134"/>
      <c r="T44" s="134"/>
      <c r="U44" s="134"/>
      <c r="V44" s="134"/>
      <c r="W44" s="134"/>
      <c r="X44" s="134"/>
      <c r="Y44" s="134"/>
      <c r="Z44" s="134"/>
      <c r="AA44" s="134"/>
      <c r="AB44" s="134"/>
      <c r="AC44" s="134"/>
      <c r="AD44" s="134"/>
      <c r="AE44" s="134"/>
      <c r="AF44" s="134"/>
      <c r="AG44" s="134"/>
      <c r="AH44" s="134"/>
      <c r="AI44" s="134"/>
      <c r="AJ44" s="134"/>
      <c r="AK44" s="134"/>
      <c r="AL44" s="134"/>
      <c r="AM44" s="134"/>
      <c r="AN44" s="134"/>
      <c r="AO44" s="134"/>
      <c r="AP44" s="134"/>
      <c r="AQ44" s="134"/>
      <c r="AR44" s="134"/>
      <c r="AS44" s="134"/>
      <c r="AT44" s="134"/>
    </row>
    <row r="45" spans="1:46" x14ac:dyDescent="0.4">
      <c r="A45" s="134"/>
      <c r="B45" s="134"/>
      <c r="C45" s="134"/>
      <c r="D45" s="134"/>
      <c r="E45" s="134"/>
      <c r="F45" s="134"/>
      <c r="G45" s="134"/>
      <c r="H45" s="134"/>
      <c r="I45" s="134"/>
      <c r="J45" s="134"/>
      <c r="K45" s="134"/>
      <c r="L45" s="134"/>
      <c r="M45" s="134"/>
      <c r="N45" s="134"/>
      <c r="O45" s="134"/>
      <c r="P45" s="134"/>
      <c r="Q45" s="134"/>
      <c r="R45" s="134"/>
      <c r="S45" s="134"/>
      <c r="T45" s="134"/>
      <c r="U45" s="134"/>
      <c r="V45" s="134"/>
      <c r="W45" s="134"/>
      <c r="X45" s="134"/>
      <c r="Y45" s="134"/>
      <c r="Z45" s="134"/>
      <c r="AA45" s="134"/>
      <c r="AB45" s="134"/>
      <c r="AC45" s="134"/>
      <c r="AD45" s="134"/>
      <c r="AE45" s="134"/>
      <c r="AF45" s="134"/>
      <c r="AG45" s="134"/>
      <c r="AH45" s="134"/>
      <c r="AI45" s="134"/>
      <c r="AJ45" s="134"/>
      <c r="AK45" s="134"/>
      <c r="AL45" s="134"/>
      <c r="AM45" s="134"/>
      <c r="AN45" s="134"/>
      <c r="AO45" s="134"/>
      <c r="AP45" s="134"/>
      <c r="AQ45" s="134"/>
      <c r="AR45" s="134"/>
      <c r="AS45" s="134"/>
      <c r="AT45" s="134"/>
    </row>
    <row r="46" spans="1:46" x14ac:dyDescent="0.4">
      <c r="A46" s="134"/>
      <c r="B46" s="134"/>
      <c r="C46" s="134"/>
      <c r="D46" s="134"/>
      <c r="E46" s="134"/>
      <c r="F46" s="134"/>
      <c r="G46" s="134"/>
      <c r="H46" s="134"/>
      <c r="I46" s="134"/>
      <c r="J46" s="134"/>
      <c r="K46" s="134"/>
      <c r="L46" s="134"/>
      <c r="M46" s="134"/>
      <c r="N46" s="134"/>
      <c r="O46" s="134"/>
      <c r="P46" s="134"/>
      <c r="Q46" s="134"/>
      <c r="R46" s="134"/>
      <c r="S46" s="134"/>
      <c r="T46" s="134"/>
      <c r="U46" s="134"/>
      <c r="V46" s="134"/>
      <c r="W46" s="134"/>
      <c r="X46" s="134"/>
      <c r="Y46" s="134"/>
      <c r="Z46" s="134"/>
      <c r="AA46" s="134"/>
      <c r="AB46" s="134"/>
      <c r="AC46" s="134"/>
      <c r="AD46" s="134"/>
      <c r="AE46" s="134"/>
      <c r="AF46" s="134"/>
      <c r="AG46" s="134"/>
      <c r="AH46" s="134"/>
      <c r="AI46" s="134"/>
      <c r="AJ46" s="134"/>
      <c r="AK46" s="134"/>
      <c r="AL46" s="134"/>
      <c r="AM46" s="134"/>
      <c r="AN46" s="134"/>
      <c r="AO46" s="134"/>
      <c r="AP46" s="134"/>
      <c r="AQ46" s="134"/>
      <c r="AR46" s="134"/>
      <c r="AS46" s="134"/>
      <c r="AT46" s="134"/>
    </row>
    <row r="47" spans="1:46" x14ac:dyDescent="0.4">
      <c r="A47" s="134"/>
      <c r="B47" s="134"/>
      <c r="C47" s="134"/>
      <c r="D47" s="134"/>
      <c r="E47" s="134"/>
      <c r="F47" s="134"/>
      <c r="G47" s="134"/>
      <c r="H47" s="134"/>
      <c r="I47" s="134"/>
      <c r="J47" s="134"/>
      <c r="K47" s="134"/>
      <c r="L47" s="134"/>
      <c r="M47" s="134"/>
      <c r="N47" s="134"/>
      <c r="O47" s="134"/>
      <c r="P47" s="134"/>
      <c r="Q47" s="134"/>
      <c r="R47" s="134"/>
      <c r="S47" s="134"/>
      <c r="T47" s="134"/>
      <c r="U47" s="134"/>
      <c r="V47" s="134"/>
      <c r="W47" s="134"/>
      <c r="X47" s="134"/>
      <c r="Y47" s="134"/>
      <c r="Z47" s="134"/>
      <c r="AA47" s="134"/>
      <c r="AB47" s="134"/>
      <c r="AC47" s="134"/>
      <c r="AD47" s="134"/>
      <c r="AE47" s="134"/>
      <c r="AF47" s="134"/>
      <c r="AG47" s="134"/>
      <c r="AH47" s="134"/>
      <c r="AI47" s="134"/>
      <c r="AJ47" s="134"/>
      <c r="AK47" s="134"/>
      <c r="AL47" s="134"/>
      <c r="AM47" s="134"/>
      <c r="AN47" s="134"/>
      <c r="AO47" s="134"/>
      <c r="AP47" s="134"/>
      <c r="AQ47" s="134"/>
      <c r="AR47" s="134"/>
      <c r="AS47" s="134"/>
      <c r="AT47" s="134"/>
    </row>
    <row r="48" spans="1:46" x14ac:dyDescent="0.4">
      <c r="A48" s="134"/>
      <c r="B48" s="134"/>
      <c r="C48" s="134"/>
      <c r="D48" s="134"/>
      <c r="E48" s="134"/>
      <c r="F48" s="134"/>
      <c r="G48" s="134"/>
      <c r="H48" s="134"/>
      <c r="I48" s="134"/>
      <c r="J48" s="134"/>
      <c r="K48" s="134"/>
      <c r="L48" s="134"/>
      <c r="M48" s="134"/>
      <c r="N48" s="134"/>
      <c r="O48" s="134"/>
      <c r="P48" s="134"/>
      <c r="Q48" s="134"/>
      <c r="R48" s="134"/>
      <c r="S48" s="134"/>
      <c r="T48" s="134"/>
      <c r="U48" s="134"/>
      <c r="V48" s="134"/>
      <c r="W48" s="134"/>
      <c r="X48" s="134"/>
      <c r="Y48" s="134"/>
      <c r="Z48" s="134"/>
      <c r="AA48" s="134"/>
      <c r="AB48" s="134"/>
      <c r="AC48" s="134"/>
      <c r="AD48" s="134"/>
      <c r="AE48" s="134"/>
      <c r="AF48" s="134"/>
      <c r="AG48" s="134"/>
      <c r="AH48" s="134"/>
      <c r="AI48" s="134"/>
      <c r="AJ48" s="134"/>
      <c r="AK48" s="134"/>
      <c r="AL48" s="134"/>
      <c r="AM48" s="134"/>
      <c r="AN48" s="134"/>
      <c r="AO48" s="134"/>
      <c r="AP48" s="134"/>
      <c r="AQ48" s="134"/>
      <c r="AR48" s="134"/>
      <c r="AS48" s="134"/>
      <c r="AT48" s="134"/>
    </row>
    <row r="49" spans="1:46" x14ac:dyDescent="0.4">
      <c r="A49" s="134"/>
      <c r="B49" s="134"/>
      <c r="C49" s="134"/>
      <c r="D49" s="134"/>
      <c r="E49" s="134"/>
      <c r="F49" s="134"/>
      <c r="G49" s="134"/>
      <c r="H49" s="134"/>
      <c r="I49" s="134"/>
      <c r="J49" s="134"/>
      <c r="K49" s="134"/>
      <c r="L49" s="134"/>
      <c r="M49" s="134"/>
      <c r="N49" s="134"/>
      <c r="O49" s="134"/>
      <c r="P49" s="134"/>
      <c r="Q49" s="134"/>
      <c r="R49" s="134"/>
      <c r="S49" s="134"/>
      <c r="T49" s="134"/>
      <c r="U49" s="134"/>
      <c r="V49" s="134"/>
      <c r="W49" s="134"/>
      <c r="X49" s="134"/>
      <c r="Y49" s="134"/>
      <c r="Z49" s="134"/>
      <c r="AA49" s="134"/>
      <c r="AB49" s="134"/>
      <c r="AC49" s="134"/>
      <c r="AD49" s="134"/>
      <c r="AE49" s="134"/>
      <c r="AF49" s="134"/>
      <c r="AG49" s="134"/>
      <c r="AH49" s="134"/>
      <c r="AI49" s="134"/>
      <c r="AJ49" s="134"/>
      <c r="AK49" s="134"/>
      <c r="AL49" s="134"/>
      <c r="AM49" s="134"/>
      <c r="AN49" s="134"/>
      <c r="AO49" s="134"/>
      <c r="AP49" s="134"/>
      <c r="AQ49" s="134"/>
      <c r="AR49" s="134"/>
      <c r="AS49" s="134"/>
      <c r="AT49" s="134"/>
    </row>
    <row r="50" spans="1:46" x14ac:dyDescent="0.4">
      <c r="A50" s="134"/>
      <c r="B50" s="134"/>
      <c r="C50" s="134"/>
      <c r="D50" s="134"/>
      <c r="E50" s="134"/>
      <c r="F50" s="134"/>
      <c r="G50" s="134"/>
      <c r="H50" s="134"/>
      <c r="I50" s="134"/>
      <c r="J50" s="134"/>
      <c r="K50" s="134"/>
      <c r="L50" s="134"/>
      <c r="M50" s="134"/>
      <c r="N50" s="134"/>
      <c r="O50" s="134"/>
      <c r="P50" s="134"/>
      <c r="Q50" s="134"/>
      <c r="R50" s="134"/>
      <c r="S50" s="134"/>
      <c r="T50" s="134"/>
      <c r="U50" s="134"/>
      <c r="V50" s="134"/>
      <c r="W50" s="134"/>
      <c r="X50" s="134"/>
      <c r="Y50" s="134"/>
      <c r="Z50" s="134"/>
      <c r="AA50" s="134"/>
      <c r="AB50" s="134"/>
      <c r="AC50" s="134"/>
      <c r="AD50" s="134"/>
      <c r="AE50" s="134"/>
      <c r="AF50" s="134"/>
      <c r="AG50" s="134"/>
      <c r="AH50" s="134"/>
      <c r="AI50" s="134"/>
      <c r="AJ50" s="134"/>
      <c r="AK50" s="134"/>
      <c r="AL50" s="134"/>
      <c r="AM50" s="134"/>
      <c r="AN50" s="134"/>
      <c r="AO50" s="134"/>
      <c r="AP50" s="134"/>
      <c r="AQ50" s="134"/>
      <c r="AR50" s="134"/>
      <c r="AS50" s="134"/>
      <c r="AT50" s="134"/>
    </row>
    <row r="51" spans="1:46" x14ac:dyDescent="0.4">
      <c r="A51" s="134"/>
      <c r="B51" s="134"/>
      <c r="C51" s="134"/>
      <c r="D51" s="134"/>
      <c r="E51" s="134"/>
      <c r="F51" s="134"/>
      <c r="G51" s="134"/>
      <c r="H51" s="134"/>
      <c r="I51" s="134"/>
      <c r="J51" s="134"/>
      <c r="K51" s="134"/>
      <c r="L51" s="134"/>
      <c r="M51" s="134"/>
      <c r="N51" s="134"/>
      <c r="O51" s="134"/>
      <c r="P51" s="134"/>
      <c r="Q51" s="134"/>
      <c r="R51" s="134"/>
      <c r="S51" s="134"/>
      <c r="T51" s="134"/>
      <c r="U51" s="134"/>
      <c r="V51" s="134"/>
      <c r="W51" s="134"/>
      <c r="X51" s="134"/>
      <c r="Y51" s="134"/>
      <c r="Z51" s="134"/>
      <c r="AA51" s="134"/>
      <c r="AB51" s="134"/>
      <c r="AC51" s="134"/>
      <c r="AD51" s="134"/>
      <c r="AE51" s="134"/>
      <c r="AF51" s="134"/>
      <c r="AG51" s="134"/>
      <c r="AH51" s="134"/>
      <c r="AI51" s="134"/>
      <c r="AJ51" s="134"/>
      <c r="AK51" s="134"/>
      <c r="AL51" s="134"/>
      <c r="AM51" s="134"/>
      <c r="AN51" s="134"/>
      <c r="AO51" s="134"/>
      <c r="AP51" s="134"/>
      <c r="AQ51" s="134"/>
      <c r="AR51" s="134"/>
      <c r="AS51" s="134"/>
      <c r="AT51" s="134"/>
    </row>
    <row r="52" spans="1:46" x14ac:dyDescent="0.4">
      <c r="A52" s="134"/>
      <c r="B52" s="134"/>
      <c r="C52" s="134"/>
      <c r="D52" s="134"/>
      <c r="E52" s="134"/>
      <c r="F52" s="134"/>
      <c r="G52" s="134"/>
      <c r="H52" s="134"/>
      <c r="I52" s="134"/>
      <c r="J52" s="134"/>
      <c r="K52" s="134"/>
      <c r="L52" s="134"/>
      <c r="M52" s="134"/>
      <c r="N52" s="134"/>
      <c r="O52" s="134"/>
      <c r="P52" s="134"/>
      <c r="Q52" s="134"/>
      <c r="R52" s="134"/>
      <c r="S52" s="134"/>
      <c r="T52" s="134"/>
      <c r="U52" s="134"/>
      <c r="V52" s="134"/>
      <c r="W52" s="134"/>
      <c r="X52" s="134"/>
      <c r="Y52" s="134"/>
      <c r="Z52" s="134"/>
      <c r="AA52" s="134"/>
      <c r="AB52" s="134"/>
      <c r="AC52" s="134"/>
      <c r="AD52" s="134"/>
      <c r="AE52" s="134"/>
      <c r="AF52" s="134"/>
      <c r="AG52" s="134"/>
      <c r="AH52" s="134"/>
      <c r="AI52" s="134"/>
      <c r="AJ52" s="134"/>
      <c r="AK52" s="134"/>
      <c r="AL52" s="134"/>
      <c r="AM52" s="134"/>
      <c r="AN52" s="134"/>
      <c r="AO52" s="134"/>
      <c r="AP52" s="134"/>
      <c r="AQ52" s="134"/>
      <c r="AR52" s="134"/>
      <c r="AS52" s="134"/>
      <c r="AT52" s="134"/>
    </row>
    <row r="53" spans="1:46" x14ac:dyDescent="0.4">
      <c r="A53" s="134"/>
      <c r="B53" s="134"/>
      <c r="C53" s="134"/>
      <c r="D53" s="134"/>
      <c r="E53" s="134"/>
      <c r="F53" s="134"/>
      <c r="G53" s="134"/>
      <c r="H53" s="134"/>
      <c r="I53" s="134"/>
      <c r="J53" s="134"/>
      <c r="K53" s="134"/>
      <c r="L53" s="134"/>
      <c r="M53" s="134"/>
      <c r="N53" s="134"/>
      <c r="O53" s="134"/>
      <c r="P53" s="134"/>
      <c r="Q53" s="134"/>
      <c r="R53" s="134"/>
      <c r="S53" s="134"/>
      <c r="T53" s="134"/>
      <c r="U53" s="134"/>
      <c r="V53" s="134"/>
      <c r="W53" s="134"/>
      <c r="X53" s="134"/>
      <c r="Y53" s="134"/>
      <c r="Z53" s="134"/>
      <c r="AA53" s="134"/>
      <c r="AB53" s="134"/>
      <c r="AC53" s="134"/>
      <c r="AD53" s="134"/>
      <c r="AE53" s="134"/>
      <c r="AF53" s="134"/>
      <c r="AG53" s="134"/>
      <c r="AH53" s="134"/>
      <c r="AI53" s="134"/>
      <c r="AJ53" s="134"/>
      <c r="AK53" s="134"/>
      <c r="AL53" s="134"/>
      <c r="AM53" s="134"/>
      <c r="AN53" s="134"/>
      <c r="AO53" s="134"/>
      <c r="AP53" s="134"/>
      <c r="AQ53" s="134"/>
      <c r="AR53" s="134"/>
      <c r="AS53" s="134"/>
      <c r="AT53" s="134"/>
    </row>
    <row r="54" spans="1:46" x14ac:dyDescent="0.4">
      <c r="A54" s="134"/>
      <c r="B54" s="134"/>
      <c r="C54" s="134"/>
      <c r="D54" s="134"/>
      <c r="E54" s="134"/>
      <c r="F54" s="134"/>
      <c r="G54" s="134"/>
      <c r="H54" s="134"/>
      <c r="I54" s="134"/>
      <c r="J54" s="134"/>
      <c r="K54" s="134"/>
      <c r="L54" s="134"/>
      <c r="M54" s="134"/>
      <c r="N54" s="134"/>
      <c r="O54" s="134"/>
      <c r="P54" s="134"/>
      <c r="Q54" s="134"/>
      <c r="R54" s="134"/>
      <c r="S54" s="134"/>
      <c r="T54" s="134"/>
      <c r="U54" s="134"/>
      <c r="V54" s="134"/>
      <c r="W54" s="134"/>
      <c r="X54" s="134"/>
      <c r="Y54" s="134"/>
      <c r="Z54" s="134"/>
      <c r="AA54" s="134"/>
      <c r="AB54" s="134"/>
      <c r="AC54" s="134"/>
      <c r="AD54" s="134"/>
      <c r="AE54" s="134"/>
      <c r="AF54" s="134"/>
      <c r="AG54" s="134"/>
      <c r="AH54" s="134"/>
      <c r="AI54" s="134"/>
      <c r="AJ54" s="134"/>
      <c r="AK54" s="134"/>
      <c r="AL54" s="134"/>
      <c r="AM54" s="134"/>
      <c r="AN54" s="134"/>
      <c r="AO54" s="134"/>
      <c r="AP54" s="134"/>
      <c r="AQ54" s="134"/>
      <c r="AR54" s="134"/>
      <c r="AS54" s="134"/>
      <c r="AT54" s="134"/>
    </row>
    <row r="55" spans="1:46" x14ac:dyDescent="0.4">
      <c r="A55" s="134"/>
      <c r="B55" s="134"/>
      <c r="C55" s="134"/>
      <c r="D55" s="134"/>
      <c r="E55" s="134"/>
      <c r="F55" s="134"/>
      <c r="G55" s="134"/>
      <c r="H55" s="134"/>
      <c r="I55" s="134"/>
      <c r="J55" s="134"/>
      <c r="K55" s="134"/>
      <c r="L55" s="134"/>
      <c r="M55" s="134"/>
      <c r="N55" s="134"/>
      <c r="O55" s="134"/>
      <c r="P55" s="134"/>
      <c r="Q55" s="134"/>
      <c r="R55" s="134"/>
      <c r="S55" s="134"/>
      <c r="T55" s="134"/>
      <c r="U55" s="134"/>
      <c r="V55" s="134"/>
      <c r="W55" s="134"/>
      <c r="X55" s="134"/>
      <c r="Y55" s="134"/>
      <c r="Z55" s="134"/>
      <c r="AA55" s="134"/>
      <c r="AB55" s="134"/>
      <c r="AC55" s="134"/>
      <c r="AD55" s="134"/>
      <c r="AE55" s="134"/>
      <c r="AF55" s="134"/>
      <c r="AG55" s="134"/>
      <c r="AH55" s="134"/>
      <c r="AI55" s="134"/>
      <c r="AJ55" s="134"/>
      <c r="AK55" s="134"/>
      <c r="AL55" s="134"/>
      <c r="AM55" s="134"/>
      <c r="AN55" s="134"/>
      <c r="AO55" s="134"/>
      <c r="AP55" s="134"/>
      <c r="AQ55" s="134"/>
      <c r="AR55" s="134"/>
      <c r="AS55" s="134"/>
      <c r="AT55" s="134"/>
    </row>
    <row r="56" spans="1:46" x14ac:dyDescent="0.4">
      <c r="A56" s="134"/>
      <c r="B56" s="134"/>
      <c r="C56" s="134"/>
      <c r="D56" s="134"/>
      <c r="E56" s="134"/>
      <c r="F56" s="134"/>
      <c r="G56" s="134"/>
      <c r="H56" s="134"/>
      <c r="I56" s="134"/>
      <c r="J56" s="134"/>
      <c r="K56" s="134"/>
      <c r="L56" s="134"/>
      <c r="M56" s="134"/>
      <c r="N56" s="134"/>
      <c r="O56" s="134"/>
      <c r="P56" s="134"/>
      <c r="Q56" s="134"/>
      <c r="R56" s="134"/>
      <c r="S56" s="134"/>
      <c r="T56" s="134"/>
      <c r="U56" s="134"/>
      <c r="V56" s="134"/>
      <c r="W56" s="134"/>
      <c r="X56" s="134"/>
      <c r="Y56" s="134"/>
      <c r="Z56" s="134"/>
      <c r="AA56" s="134"/>
      <c r="AB56" s="134"/>
      <c r="AC56" s="134"/>
      <c r="AD56" s="134"/>
      <c r="AE56" s="134"/>
      <c r="AF56" s="134"/>
      <c r="AG56" s="134"/>
      <c r="AH56" s="134"/>
      <c r="AI56" s="134"/>
      <c r="AJ56" s="134"/>
      <c r="AK56" s="134"/>
      <c r="AL56" s="134"/>
      <c r="AM56" s="134"/>
      <c r="AN56" s="134"/>
      <c r="AO56" s="134"/>
      <c r="AP56" s="134"/>
      <c r="AQ56" s="134"/>
      <c r="AR56" s="134"/>
      <c r="AS56" s="134"/>
      <c r="AT56" s="134"/>
    </row>
    <row r="57" spans="1:46" x14ac:dyDescent="0.4">
      <c r="A57" s="134"/>
      <c r="B57" s="134"/>
      <c r="C57" s="134"/>
      <c r="D57" s="134"/>
      <c r="E57" s="134"/>
      <c r="F57" s="134"/>
      <c r="G57" s="134"/>
      <c r="H57" s="134"/>
      <c r="I57" s="134"/>
      <c r="J57" s="134"/>
      <c r="K57" s="134"/>
      <c r="L57" s="134"/>
      <c r="M57" s="134"/>
      <c r="N57" s="134"/>
      <c r="O57" s="134"/>
      <c r="P57" s="134"/>
      <c r="Q57" s="134"/>
      <c r="R57" s="134"/>
      <c r="S57" s="134"/>
      <c r="T57" s="134"/>
      <c r="U57" s="134"/>
      <c r="V57" s="134"/>
      <c r="W57" s="134"/>
      <c r="X57" s="134"/>
      <c r="Y57" s="134"/>
      <c r="Z57" s="134"/>
      <c r="AA57" s="134"/>
      <c r="AB57" s="134"/>
      <c r="AC57" s="134"/>
      <c r="AD57" s="134"/>
      <c r="AE57" s="134"/>
      <c r="AF57" s="134"/>
      <c r="AG57" s="134"/>
      <c r="AH57" s="134"/>
      <c r="AI57" s="134"/>
      <c r="AJ57" s="134"/>
      <c r="AK57" s="134"/>
      <c r="AL57" s="134"/>
      <c r="AM57" s="134"/>
      <c r="AN57" s="134"/>
      <c r="AO57" s="134"/>
      <c r="AP57" s="134"/>
      <c r="AQ57" s="134"/>
      <c r="AR57" s="134"/>
      <c r="AS57" s="134"/>
      <c r="AT57" s="134"/>
    </row>
    <row r="58" spans="1:46" x14ac:dyDescent="0.4">
      <c r="A58" s="134"/>
      <c r="B58" s="134"/>
      <c r="C58" s="134"/>
      <c r="D58" s="134"/>
      <c r="E58" s="134"/>
      <c r="F58" s="134"/>
      <c r="G58" s="134"/>
      <c r="H58" s="134"/>
      <c r="I58" s="134"/>
      <c r="J58" s="134"/>
      <c r="K58" s="134"/>
      <c r="L58" s="134"/>
      <c r="M58" s="134"/>
      <c r="N58" s="134"/>
      <c r="O58" s="134"/>
      <c r="P58" s="134"/>
      <c r="Q58" s="134"/>
      <c r="R58" s="134"/>
      <c r="S58" s="134"/>
      <c r="T58" s="134"/>
      <c r="U58" s="134"/>
      <c r="V58" s="134"/>
      <c r="W58" s="134"/>
      <c r="X58" s="134"/>
      <c r="Y58" s="134"/>
      <c r="Z58" s="134"/>
      <c r="AA58" s="134"/>
      <c r="AB58" s="134"/>
      <c r="AC58" s="134"/>
      <c r="AD58" s="134"/>
      <c r="AE58" s="134"/>
      <c r="AF58" s="134"/>
      <c r="AG58" s="134"/>
      <c r="AH58" s="134"/>
      <c r="AI58" s="134"/>
      <c r="AJ58" s="134"/>
      <c r="AK58" s="134"/>
      <c r="AL58" s="134"/>
      <c r="AM58" s="134"/>
      <c r="AN58" s="134"/>
      <c r="AO58" s="134"/>
      <c r="AP58" s="134"/>
      <c r="AQ58" s="134"/>
      <c r="AR58" s="134"/>
      <c r="AS58" s="134"/>
      <c r="AT58" s="134"/>
    </row>
    <row r="59" spans="1:46" x14ac:dyDescent="0.4">
      <c r="A59" s="134"/>
      <c r="B59" s="134"/>
      <c r="C59" s="134"/>
      <c r="D59" s="134"/>
      <c r="E59" s="134"/>
      <c r="F59" s="134"/>
      <c r="G59" s="134"/>
      <c r="H59" s="134"/>
      <c r="I59" s="134"/>
      <c r="J59" s="134"/>
      <c r="K59" s="134"/>
      <c r="L59" s="134"/>
      <c r="M59" s="134"/>
      <c r="N59" s="134"/>
      <c r="O59" s="134"/>
      <c r="P59" s="134"/>
      <c r="Q59" s="134"/>
      <c r="R59" s="134"/>
      <c r="S59" s="134"/>
      <c r="T59" s="134"/>
      <c r="U59" s="134"/>
      <c r="V59" s="134"/>
      <c r="W59" s="134"/>
      <c r="X59" s="134"/>
      <c r="Y59" s="134"/>
      <c r="Z59" s="134"/>
      <c r="AA59" s="134"/>
      <c r="AB59" s="134"/>
      <c r="AC59" s="134"/>
      <c r="AD59" s="134"/>
      <c r="AE59" s="134"/>
      <c r="AF59" s="134"/>
      <c r="AG59" s="134"/>
      <c r="AH59" s="134"/>
      <c r="AI59" s="134"/>
      <c r="AJ59" s="134"/>
      <c r="AK59" s="134"/>
      <c r="AL59" s="134"/>
      <c r="AM59" s="134"/>
      <c r="AN59" s="134"/>
      <c r="AO59" s="134"/>
      <c r="AP59" s="134"/>
      <c r="AQ59" s="134"/>
      <c r="AR59" s="134"/>
      <c r="AS59" s="134"/>
      <c r="AT59" s="134"/>
    </row>
    <row r="60" spans="1:46" x14ac:dyDescent="0.4">
      <c r="A60" s="134"/>
      <c r="B60" s="134"/>
      <c r="C60" s="134"/>
      <c r="D60" s="134"/>
      <c r="E60" s="134"/>
      <c r="F60" s="134"/>
      <c r="G60" s="134"/>
      <c r="H60" s="134"/>
      <c r="I60" s="134"/>
      <c r="J60" s="134"/>
      <c r="K60" s="134"/>
      <c r="L60" s="134"/>
      <c r="M60" s="134"/>
      <c r="N60" s="134"/>
      <c r="O60" s="134"/>
      <c r="P60" s="134"/>
      <c r="Q60" s="134"/>
      <c r="R60" s="134"/>
      <c r="S60" s="134"/>
      <c r="T60" s="134"/>
      <c r="U60" s="134"/>
      <c r="V60" s="134"/>
      <c r="W60" s="134"/>
      <c r="X60" s="134"/>
      <c r="Y60" s="134"/>
      <c r="Z60" s="134"/>
      <c r="AA60" s="134"/>
      <c r="AB60" s="134"/>
      <c r="AC60" s="134"/>
      <c r="AD60" s="134"/>
      <c r="AE60" s="134"/>
      <c r="AF60" s="134"/>
      <c r="AG60" s="134"/>
      <c r="AH60" s="134"/>
      <c r="AI60" s="134"/>
      <c r="AJ60" s="134"/>
      <c r="AK60" s="134"/>
      <c r="AL60" s="134"/>
      <c r="AM60" s="134"/>
      <c r="AN60" s="134"/>
      <c r="AO60" s="134"/>
      <c r="AP60" s="134"/>
      <c r="AQ60" s="134"/>
      <c r="AR60" s="134"/>
      <c r="AS60" s="134"/>
      <c r="AT60" s="134"/>
    </row>
    <row r="61" spans="1:46" x14ac:dyDescent="0.4">
      <c r="A61" s="134"/>
      <c r="B61" s="134"/>
      <c r="C61" s="134"/>
      <c r="D61" s="134"/>
      <c r="E61" s="134"/>
      <c r="F61" s="134"/>
      <c r="G61" s="134"/>
      <c r="H61" s="134"/>
      <c r="I61" s="134"/>
      <c r="J61" s="134"/>
      <c r="K61" s="134"/>
      <c r="L61" s="134"/>
      <c r="M61" s="134"/>
      <c r="N61" s="134"/>
      <c r="O61" s="134"/>
      <c r="P61" s="134"/>
      <c r="Q61" s="134"/>
      <c r="R61" s="134"/>
      <c r="S61" s="134"/>
      <c r="T61" s="134"/>
      <c r="U61" s="134"/>
      <c r="V61" s="134"/>
      <c r="W61" s="134"/>
      <c r="X61" s="134"/>
      <c r="Y61" s="134"/>
      <c r="Z61" s="134"/>
      <c r="AA61" s="134"/>
      <c r="AB61" s="134"/>
      <c r="AC61" s="134"/>
      <c r="AD61" s="134"/>
      <c r="AE61" s="134"/>
      <c r="AF61" s="134"/>
      <c r="AG61" s="134"/>
      <c r="AH61" s="134"/>
      <c r="AI61" s="134"/>
      <c r="AJ61" s="134"/>
      <c r="AK61" s="134"/>
      <c r="AL61" s="134"/>
      <c r="AM61" s="134"/>
      <c r="AN61" s="134"/>
      <c r="AO61" s="134"/>
      <c r="AP61" s="134"/>
      <c r="AQ61" s="134"/>
      <c r="AR61" s="134"/>
      <c r="AS61" s="134"/>
      <c r="AT61" s="134"/>
    </row>
    <row r="62" spans="1:46" x14ac:dyDescent="0.4">
      <c r="A62" s="134"/>
      <c r="B62" s="134"/>
      <c r="C62" s="134"/>
      <c r="D62" s="134"/>
      <c r="E62" s="134"/>
      <c r="F62" s="134"/>
      <c r="G62" s="134"/>
      <c r="H62" s="134"/>
      <c r="I62" s="134"/>
      <c r="J62" s="134"/>
      <c r="K62" s="134"/>
      <c r="L62" s="134"/>
      <c r="M62" s="134"/>
      <c r="N62" s="134"/>
      <c r="O62" s="134"/>
      <c r="P62" s="134"/>
      <c r="Q62" s="134"/>
      <c r="R62" s="134"/>
      <c r="S62" s="134"/>
      <c r="T62" s="134"/>
      <c r="U62" s="134"/>
      <c r="V62" s="134"/>
      <c r="W62" s="134"/>
      <c r="X62" s="134"/>
      <c r="Y62" s="134"/>
      <c r="Z62" s="134"/>
      <c r="AA62" s="134"/>
      <c r="AB62" s="134"/>
      <c r="AC62" s="134"/>
      <c r="AD62" s="134"/>
      <c r="AE62" s="134"/>
      <c r="AF62" s="134"/>
      <c r="AG62" s="134"/>
      <c r="AH62" s="134"/>
      <c r="AI62" s="134"/>
      <c r="AJ62" s="134"/>
      <c r="AK62" s="134"/>
      <c r="AL62" s="134"/>
      <c r="AM62" s="134"/>
      <c r="AN62" s="134"/>
      <c r="AO62" s="134"/>
      <c r="AP62" s="134"/>
      <c r="AQ62" s="134"/>
      <c r="AR62" s="134"/>
      <c r="AS62" s="134"/>
      <c r="AT62" s="134"/>
    </row>
    <row r="63" spans="1:46" x14ac:dyDescent="0.4">
      <c r="A63" s="134"/>
      <c r="B63" s="134"/>
      <c r="C63" s="134"/>
      <c r="D63" s="134"/>
      <c r="E63" s="134"/>
      <c r="F63" s="134"/>
      <c r="G63" s="134"/>
      <c r="H63" s="134"/>
      <c r="I63" s="134"/>
      <c r="J63" s="134"/>
      <c r="K63" s="134"/>
      <c r="L63" s="134"/>
      <c r="M63" s="134"/>
      <c r="N63" s="134"/>
      <c r="O63" s="134"/>
      <c r="P63" s="134"/>
      <c r="Q63" s="134"/>
      <c r="R63" s="134"/>
      <c r="S63" s="134"/>
      <c r="T63" s="134"/>
      <c r="U63" s="134"/>
      <c r="V63" s="134"/>
      <c r="W63" s="134"/>
      <c r="X63" s="134"/>
      <c r="Y63" s="134"/>
      <c r="Z63" s="134"/>
      <c r="AA63" s="134"/>
      <c r="AB63" s="134"/>
      <c r="AC63" s="134"/>
      <c r="AD63" s="134"/>
      <c r="AE63" s="134"/>
      <c r="AF63" s="134"/>
      <c r="AG63" s="134"/>
      <c r="AH63" s="134"/>
      <c r="AI63" s="134"/>
      <c r="AJ63" s="134"/>
      <c r="AK63" s="134"/>
      <c r="AL63" s="134"/>
      <c r="AM63" s="134"/>
      <c r="AN63" s="134"/>
      <c r="AO63" s="134"/>
      <c r="AP63" s="134"/>
      <c r="AQ63" s="134"/>
      <c r="AR63" s="134"/>
      <c r="AS63" s="134"/>
      <c r="AT63" s="134"/>
    </row>
    <row r="64" spans="1:46" x14ac:dyDescent="0.4">
      <c r="A64" s="134"/>
      <c r="B64" s="134"/>
      <c r="C64" s="134"/>
      <c r="D64" s="134"/>
      <c r="E64" s="134"/>
      <c r="F64" s="134"/>
      <c r="G64" s="134"/>
      <c r="H64" s="134"/>
      <c r="I64" s="134"/>
      <c r="J64" s="134"/>
      <c r="K64" s="134"/>
      <c r="L64" s="134"/>
      <c r="M64" s="134"/>
      <c r="N64" s="134"/>
      <c r="O64" s="134"/>
      <c r="P64" s="134"/>
      <c r="Q64" s="134"/>
      <c r="R64" s="134"/>
      <c r="S64" s="134"/>
      <c r="T64" s="134"/>
      <c r="U64" s="134"/>
      <c r="V64" s="134"/>
      <c r="W64" s="134"/>
      <c r="X64" s="134"/>
      <c r="Y64" s="134"/>
      <c r="Z64" s="134"/>
      <c r="AA64" s="134"/>
      <c r="AB64" s="134"/>
      <c r="AC64" s="134"/>
      <c r="AD64" s="134"/>
      <c r="AE64" s="134"/>
      <c r="AF64" s="134"/>
      <c r="AG64" s="134"/>
      <c r="AH64" s="134"/>
      <c r="AI64" s="134"/>
      <c r="AJ64" s="134"/>
      <c r="AK64" s="134"/>
      <c r="AL64" s="134"/>
      <c r="AM64" s="134"/>
      <c r="AN64" s="134"/>
      <c r="AO64" s="134"/>
      <c r="AP64" s="134"/>
      <c r="AQ64" s="134"/>
      <c r="AR64" s="134"/>
      <c r="AS64" s="134"/>
      <c r="AT64" s="134"/>
    </row>
    <row r="65" spans="1:46" x14ac:dyDescent="0.4">
      <c r="A65" s="134"/>
      <c r="B65" s="134"/>
      <c r="C65" s="134"/>
      <c r="D65" s="134"/>
      <c r="E65" s="134"/>
      <c r="F65" s="134"/>
      <c r="G65" s="134"/>
      <c r="H65" s="134"/>
      <c r="I65" s="134"/>
      <c r="J65" s="134"/>
      <c r="K65" s="134"/>
      <c r="L65" s="134"/>
      <c r="M65" s="134"/>
      <c r="N65" s="134"/>
      <c r="O65" s="134"/>
      <c r="P65" s="134"/>
      <c r="Q65" s="134"/>
      <c r="R65" s="134"/>
      <c r="S65" s="134"/>
      <c r="T65" s="134"/>
      <c r="U65" s="134"/>
      <c r="V65" s="134"/>
      <c r="W65" s="134"/>
      <c r="X65" s="134"/>
      <c r="Y65" s="134"/>
      <c r="Z65" s="134"/>
      <c r="AA65" s="134"/>
      <c r="AB65" s="134"/>
      <c r="AC65" s="134"/>
      <c r="AD65" s="134"/>
      <c r="AE65" s="134"/>
      <c r="AF65" s="134"/>
      <c r="AG65" s="134"/>
      <c r="AH65" s="134"/>
      <c r="AI65" s="134"/>
      <c r="AJ65" s="134"/>
      <c r="AK65" s="134"/>
      <c r="AL65" s="134"/>
      <c r="AM65" s="134"/>
      <c r="AN65" s="134"/>
      <c r="AO65" s="134"/>
      <c r="AP65" s="134"/>
      <c r="AQ65" s="134"/>
      <c r="AR65" s="134"/>
      <c r="AS65" s="134"/>
      <c r="AT65" s="134"/>
    </row>
    <row r="66" spans="1:46" x14ac:dyDescent="0.4">
      <c r="A66" s="134"/>
      <c r="B66" s="134"/>
      <c r="C66" s="134"/>
      <c r="D66" s="134"/>
      <c r="E66" s="134"/>
      <c r="F66" s="134"/>
      <c r="G66" s="134"/>
      <c r="H66" s="134"/>
      <c r="I66" s="134"/>
      <c r="J66" s="134"/>
      <c r="K66" s="134"/>
      <c r="L66" s="134"/>
      <c r="M66" s="134"/>
      <c r="N66" s="134"/>
      <c r="O66" s="134"/>
      <c r="P66" s="134"/>
      <c r="Q66" s="134"/>
      <c r="R66" s="134"/>
      <c r="S66" s="134"/>
      <c r="T66" s="134"/>
      <c r="U66" s="134"/>
      <c r="V66" s="134"/>
      <c r="W66" s="134"/>
      <c r="X66" s="134"/>
      <c r="Y66" s="134"/>
      <c r="Z66" s="134"/>
      <c r="AA66" s="134"/>
      <c r="AB66" s="134"/>
      <c r="AC66" s="134"/>
      <c r="AD66" s="134"/>
      <c r="AE66" s="134"/>
      <c r="AF66" s="134"/>
      <c r="AG66" s="134"/>
      <c r="AH66" s="134"/>
      <c r="AI66" s="134"/>
      <c r="AJ66" s="134"/>
      <c r="AK66" s="134"/>
      <c r="AL66" s="134"/>
      <c r="AM66" s="134"/>
      <c r="AN66" s="134"/>
      <c r="AO66" s="134"/>
      <c r="AP66" s="134"/>
      <c r="AQ66" s="134"/>
      <c r="AR66" s="134"/>
      <c r="AS66" s="134"/>
      <c r="AT66" s="134"/>
    </row>
    <row r="67" spans="1:46" x14ac:dyDescent="0.4">
      <c r="A67" s="134"/>
      <c r="B67" s="134"/>
      <c r="C67" s="134"/>
      <c r="D67" s="134"/>
      <c r="E67" s="134"/>
      <c r="F67" s="134"/>
      <c r="G67" s="134"/>
      <c r="H67" s="134"/>
      <c r="I67" s="134"/>
      <c r="J67" s="134"/>
      <c r="K67" s="134"/>
      <c r="L67" s="134"/>
      <c r="M67" s="134"/>
      <c r="N67" s="134"/>
      <c r="O67" s="134"/>
      <c r="P67" s="134"/>
      <c r="Q67" s="134"/>
      <c r="R67" s="134"/>
      <c r="S67" s="134"/>
      <c r="T67" s="134"/>
      <c r="U67" s="134"/>
      <c r="V67" s="134"/>
      <c r="W67" s="134"/>
      <c r="X67" s="134"/>
      <c r="Y67" s="134"/>
      <c r="Z67" s="134"/>
      <c r="AA67" s="134"/>
      <c r="AB67" s="134"/>
      <c r="AC67" s="134"/>
      <c r="AD67" s="134"/>
      <c r="AE67" s="134"/>
      <c r="AF67" s="134"/>
      <c r="AG67" s="134"/>
      <c r="AH67" s="134"/>
      <c r="AI67" s="134"/>
      <c r="AJ67" s="134"/>
      <c r="AK67" s="134"/>
      <c r="AL67" s="134"/>
      <c r="AM67" s="134"/>
      <c r="AN67" s="134"/>
      <c r="AO67" s="134"/>
      <c r="AP67" s="134"/>
      <c r="AQ67" s="134"/>
      <c r="AR67" s="134"/>
      <c r="AS67" s="134"/>
      <c r="AT67" s="134"/>
    </row>
    <row r="68" spans="1:46" x14ac:dyDescent="0.4">
      <c r="A68" s="134"/>
      <c r="B68" s="134"/>
      <c r="C68" s="134"/>
      <c r="D68" s="134"/>
      <c r="E68" s="134"/>
      <c r="F68" s="134"/>
      <c r="G68" s="134"/>
      <c r="H68" s="134"/>
      <c r="I68" s="134"/>
      <c r="J68" s="134"/>
      <c r="K68" s="134"/>
      <c r="L68" s="134"/>
      <c r="M68" s="134"/>
      <c r="N68" s="134"/>
      <c r="O68" s="134"/>
      <c r="P68" s="134"/>
      <c r="Q68" s="134"/>
      <c r="R68" s="134"/>
      <c r="S68" s="134"/>
      <c r="T68" s="134"/>
      <c r="U68" s="134"/>
      <c r="V68" s="134"/>
      <c r="W68" s="134"/>
      <c r="X68" s="134"/>
      <c r="Y68" s="134"/>
      <c r="Z68" s="134"/>
      <c r="AA68" s="134"/>
      <c r="AB68" s="134"/>
      <c r="AC68" s="134"/>
      <c r="AD68" s="134"/>
      <c r="AE68" s="134"/>
      <c r="AF68" s="134"/>
      <c r="AG68" s="134"/>
      <c r="AH68" s="134"/>
      <c r="AI68" s="134"/>
      <c r="AJ68" s="134"/>
      <c r="AK68" s="134"/>
      <c r="AL68" s="134"/>
      <c r="AM68" s="134"/>
      <c r="AN68" s="134"/>
      <c r="AO68" s="134"/>
      <c r="AP68" s="134"/>
      <c r="AQ68" s="134"/>
      <c r="AR68" s="134"/>
      <c r="AS68" s="134"/>
      <c r="AT68" s="134"/>
    </row>
    <row r="69" spans="1:46" x14ac:dyDescent="0.4">
      <c r="A69" s="134"/>
      <c r="B69" s="134"/>
      <c r="C69" s="134"/>
      <c r="D69" s="134"/>
      <c r="E69" s="134"/>
      <c r="F69" s="134"/>
      <c r="G69" s="134"/>
      <c r="H69" s="134"/>
      <c r="I69" s="134"/>
      <c r="J69" s="134"/>
      <c r="K69" s="134"/>
      <c r="L69" s="134"/>
      <c r="M69" s="134"/>
      <c r="N69" s="134"/>
      <c r="O69" s="134"/>
      <c r="P69" s="134"/>
      <c r="Q69" s="134"/>
      <c r="R69" s="134"/>
      <c r="S69" s="134"/>
      <c r="T69" s="134"/>
      <c r="U69" s="134"/>
      <c r="V69" s="134"/>
      <c r="W69" s="134"/>
      <c r="X69" s="134"/>
      <c r="Y69" s="134"/>
      <c r="Z69" s="134"/>
      <c r="AA69" s="134"/>
      <c r="AB69" s="134"/>
      <c r="AC69" s="134"/>
      <c r="AD69" s="134"/>
      <c r="AE69" s="134"/>
      <c r="AF69" s="134"/>
      <c r="AG69" s="134"/>
      <c r="AH69" s="134"/>
      <c r="AI69" s="134"/>
      <c r="AJ69" s="134"/>
      <c r="AK69" s="134"/>
      <c r="AL69" s="134"/>
      <c r="AM69" s="134"/>
      <c r="AN69" s="134"/>
      <c r="AO69" s="134"/>
      <c r="AP69" s="134"/>
      <c r="AQ69" s="134"/>
      <c r="AR69" s="134"/>
      <c r="AS69" s="134"/>
      <c r="AT69" s="134"/>
    </row>
    <row r="70" spans="1:46" x14ac:dyDescent="0.4">
      <c r="A70" s="134"/>
      <c r="B70" s="134"/>
      <c r="C70" s="134"/>
      <c r="D70" s="134"/>
      <c r="E70" s="134"/>
      <c r="F70" s="134"/>
      <c r="G70" s="134"/>
      <c r="H70" s="134"/>
      <c r="I70" s="134"/>
      <c r="J70" s="134"/>
      <c r="K70" s="134"/>
      <c r="L70" s="134"/>
      <c r="M70" s="134"/>
      <c r="N70" s="134"/>
      <c r="O70" s="134"/>
      <c r="P70" s="134"/>
      <c r="Q70" s="134"/>
      <c r="R70" s="134"/>
      <c r="S70" s="134"/>
      <c r="T70" s="134"/>
      <c r="U70" s="134"/>
      <c r="V70" s="134"/>
      <c r="W70" s="134"/>
      <c r="X70" s="134"/>
      <c r="Y70" s="134"/>
      <c r="Z70" s="134"/>
      <c r="AA70" s="134"/>
      <c r="AB70" s="134"/>
      <c r="AC70" s="134"/>
      <c r="AD70" s="134"/>
      <c r="AE70" s="134"/>
      <c r="AF70" s="134"/>
      <c r="AG70" s="134"/>
      <c r="AH70" s="134"/>
      <c r="AI70" s="134"/>
      <c r="AJ70" s="134"/>
      <c r="AK70" s="134"/>
      <c r="AL70" s="134"/>
      <c r="AM70" s="134"/>
      <c r="AN70" s="134"/>
      <c r="AO70" s="134"/>
      <c r="AP70" s="134"/>
      <c r="AQ70" s="134"/>
      <c r="AR70" s="134"/>
      <c r="AS70" s="134"/>
      <c r="AT70" s="134"/>
    </row>
    <row r="71" spans="1:46" x14ac:dyDescent="0.4">
      <c r="A71" s="134"/>
      <c r="B71" s="134"/>
      <c r="C71" s="134"/>
      <c r="D71" s="134"/>
      <c r="E71" s="134"/>
      <c r="F71" s="134"/>
      <c r="G71" s="134"/>
      <c r="H71" s="134"/>
      <c r="I71" s="134"/>
      <c r="J71" s="134"/>
      <c r="K71" s="134"/>
      <c r="L71" s="134"/>
      <c r="M71" s="134"/>
      <c r="N71" s="134"/>
      <c r="O71" s="134"/>
      <c r="P71" s="134"/>
      <c r="Q71" s="134"/>
      <c r="R71" s="134"/>
      <c r="S71" s="134"/>
      <c r="T71" s="134"/>
      <c r="U71" s="134"/>
      <c r="V71" s="134"/>
      <c r="W71" s="134"/>
      <c r="X71" s="134"/>
      <c r="Y71" s="134"/>
      <c r="Z71" s="134"/>
      <c r="AA71" s="134"/>
      <c r="AB71" s="134"/>
      <c r="AC71" s="134"/>
      <c r="AD71" s="134"/>
      <c r="AE71" s="134"/>
      <c r="AF71" s="134"/>
      <c r="AG71" s="134"/>
      <c r="AH71" s="134"/>
      <c r="AI71" s="134"/>
      <c r="AJ71" s="134"/>
      <c r="AK71" s="134"/>
      <c r="AL71" s="134"/>
      <c r="AM71" s="134"/>
      <c r="AN71" s="134"/>
      <c r="AO71" s="134"/>
      <c r="AP71" s="134"/>
      <c r="AQ71" s="134"/>
      <c r="AR71" s="134"/>
      <c r="AS71" s="134"/>
      <c r="AT71" s="134"/>
    </row>
    <row r="72" spans="1:46" x14ac:dyDescent="0.4">
      <c r="A72" s="134"/>
      <c r="B72" s="134"/>
      <c r="C72" s="134"/>
      <c r="D72" s="134"/>
      <c r="E72" s="134"/>
      <c r="F72" s="134"/>
      <c r="G72" s="134"/>
      <c r="H72" s="134"/>
      <c r="I72" s="134"/>
      <c r="J72" s="134"/>
      <c r="K72" s="134"/>
      <c r="L72" s="134"/>
      <c r="M72" s="134"/>
      <c r="N72" s="134"/>
      <c r="O72" s="134"/>
      <c r="P72" s="134"/>
      <c r="Q72" s="134"/>
      <c r="R72" s="134"/>
      <c r="S72" s="134"/>
      <c r="T72" s="134"/>
      <c r="U72" s="134"/>
      <c r="V72" s="134"/>
      <c r="W72" s="134"/>
      <c r="X72" s="134"/>
      <c r="Y72" s="134"/>
      <c r="Z72" s="134"/>
      <c r="AA72" s="134"/>
      <c r="AB72" s="134"/>
      <c r="AC72" s="134"/>
      <c r="AD72" s="134"/>
      <c r="AE72" s="134"/>
      <c r="AF72" s="134"/>
      <c r="AG72" s="134"/>
      <c r="AH72" s="134"/>
      <c r="AI72" s="134"/>
      <c r="AJ72" s="134"/>
      <c r="AK72" s="134"/>
      <c r="AL72" s="134"/>
      <c r="AM72" s="134"/>
      <c r="AN72" s="134"/>
      <c r="AO72" s="134"/>
      <c r="AP72" s="134"/>
      <c r="AQ72" s="134"/>
      <c r="AR72" s="134"/>
      <c r="AS72" s="134"/>
      <c r="AT72" s="134"/>
    </row>
    <row r="73" spans="1:46" x14ac:dyDescent="0.4">
      <c r="A73" s="134"/>
      <c r="B73" s="134"/>
      <c r="C73" s="134"/>
      <c r="D73" s="134"/>
      <c r="E73" s="134"/>
      <c r="F73" s="134"/>
      <c r="G73" s="134"/>
      <c r="H73" s="134"/>
      <c r="I73" s="134"/>
      <c r="J73" s="134"/>
      <c r="K73" s="134"/>
      <c r="L73" s="134"/>
      <c r="M73" s="134"/>
      <c r="N73" s="134"/>
      <c r="O73" s="134"/>
      <c r="P73" s="134"/>
      <c r="Q73" s="134"/>
      <c r="R73" s="134"/>
      <c r="S73" s="134"/>
      <c r="T73" s="134"/>
      <c r="U73" s="134"/>
      <c r="V73" s="134"/>
      <c r="W73" s="134"/>
      <c r="X73" s="134"/>
      <c r="Y73" s="134"/>
      <c r="Z73" s="134"/>
      <c r="AA73" s="134"/>
      <c r="AB73" s="134"/>
      <c r="AC73" s="134"/>
      <c r="AD73" s="134"/>
      <c r="AE73" s="134"/>
      <c r="AF73" s="134"/>
      <c r="AG73" s="134"/>
      <c r="AH73" s="134"/>
      <c r="AI73" s="134"/>
      <c r="AJ73" s="134"/>
      <c r="AK73" s="134"/>
      <c r="AL73" s="134"/>
      <c r="AM73" s="134"/>
      <c r="AN73" s="134"/>
      <c r="AO73" s="134"/>
      <c r="AP73" s="134"/>
      <c r="AQ73" s="134"/>
      <c r="AR73" s="134"/>
      <c r="AS73" s="134"/>
      <c r="AT73" s="134"/>
    </row>
    <row r="74" spans="1:46" x14ac:dyDescent="0.4">
      <c r="A74" s="134"/>
      <c r="B74" s="134"/>
      <c r="C74" s="134"/>
      <c r="D74" s="134"/>
      <c r="E74" s="134"/>
      <c r="F74" s="134"/>
      <c r="G74" s="134"/>
      <c r="H74" s="134"/>
      <c r="I74" s="134"/>
      <c r="J74" s="134"/>
      <c r="K74" s="134"/>
      <c r="L74" s="134"/>
      <c r="M74" s="134"/>
      <c r="N74" s="134"/>
      <c r="O74" s="134"/>
      <c r="P74" s="134"/>
      <c r="Q74" s="134"/>
      <c r="R74" s="134"/>
      <c r="S74" s="134"/>
      <c r="T74" s="134"/>
      <c r="U74" s="134"/>
      <c r="V74" s="134"/>
      <c r="W74" s="134"/>
      <c r="X74" s="134"/>
      <c r="Y74" s="134"/>
      <c r="Z74" s="134"/>
      <c r="AA74" s="134"/>
      <c r="AB74" s="134"/>
      <c r="AC74" s="134"/>
      <c r="AD74" s="134"/>
      <c r="AE74" s="134"/>
      <c r="AF74" s="134"/>
      <c r="AG74" s="134"/>
      <c r="AH74" s="134"/>
      <c r="AI74" s="134"/>
      <c r="AJ74" s="134"/>
      <c r="AK74" s="134"/>
      <c r="AL74" s="134"/>
      <c r="AM74" s="134"/>
      <c r="AN74" s="134"/>
      <c r="AO74" s="134"/>
      <c r="AP74" s="134"/>
      <c r="AQ74" s="134"/>
      <c r="AR74" s="134"/>
      <c r="AS74" s="134"/>
      <c r="AT74" s="134"/>
    </row>
    <row r="75" spans="1:46" x14ac:dyDescent="0.4">
      <c r="A75" s="134"/>
      <c r="B75" s="134"/>
      <c r="C75" s="134"/>
      <c r="D75" s="134"/>
      <c r="E75" s="134"/>
      <c r="F75" s="134"/>
      <c r="G75" s="134"/>
      <c r="H75" s="134"/>
      <c r="I75" s="134"/>
      <c r="J75" s="134"/>
      <c r="K75" s="134"/>
      <c r="L75" s="134"/>
      <c r="M75" s="134"/>
      <c r="N75" s="134"/>
      <c r="O75" s="134"/>
      <c r="P75" s="134"/>
      <c r="Q75" s="134"/>
      <c r="R75" s="134"/>
      <c r="S75" s="134"/>
      <c r="T75" s="134"/>
      <c r="U75" s="134"/>
      <c r="V75" s="134"/>
      <c r="W75" s="134"/>
      <c r="X75" s="134"/>
      <c r="Y75" s="134"/>
      <c r="Z75" s="134"/>
      <c r="AA75" s="134"/>
      <c r="AB75" s="134"/>
      <c r="AC75" s="134"/>
      <c r="AD75" s="134"/>
      <c r="AE75" s="134"/>
      <c r="AF75" s="134"/>
      <c r="AG75" s="134"/>
      <c r="AH75" s="134"/>
      <c r="AI75" s="134"/>
      <c r="AJ75" s="134"/>
      <c r="AK75" s="134"/>
      <c r="AL75" s="134"/>
      <c r="AM75" s="134"/>
      <c r="AN75" s="134"/>
      <c r="AO75" s="134"/>
      <c r="AP75" s="134"/>
      <c r="AQ75" s="134"/>
      <c r="AR75" s="134"/>
      <c r="AS75" s="134"/>
      <c r="AT75" s="134"/>
    </row>
    <row r="76" spans="1:46" x14ac:dyDescent="0.4">
      <c r="A76" s="134"/>
      <c r="B76" s="134"/>
      <c r="C76" s="134"/>
      <c r="D76" s="134"/>
      <c r="E76" s="134"/>
      <c r="F76" s="134"/>
      <c r="G76" s="134"/>
      <c r="H76" s="134"/>
      <c r="I76" s="134"/>
      <c r="J76" s="134"/>
      <c r="K76" s="134"/>
      <c r="L76" s="134"/>
      <c r="M76" s="134"/>
      <c r="N76" s="134"/>
      <c r="O76" s="134"/>
      <c r="P76" s="134"/>
      <c r="Q76" s="134"/>
      <c r="R76" s="134"/>
      <c r="S76" s="134"/>
      <c r="T76" s="134"/>
      <c r="U76" s="134"/>
      <c r="V76" s="134"/>
      <c r="W76" s="134"/>
      <c r="X76" s="134"/>
      <c r="Y76" s="134"/>
      <c r="Z76" s="134"/>
      <c r="AA76" s="134"/>
      <c r="AB76" s="134"/>
      <c r="AC76" s="134"/>
      <c r="AD76" s="134"/>
      <c r="AE76" s="134"/>
      <c r="AF76" s="134"/>
      <c r="AG76" s="134"/>
      <c r="AH76" s="134"/>
      <c r="AI76" s="134"/>
      <c r="AJ76" s="134"/>
      <c r="AK76" s="134"/>
      <c r="AL76" s="134"/>
      <c r="AM76" s="134"/>
      <c r="AN76" s="134"/>
      <c r="AO76" s="134"/>
      <c r="AP76" s="134"/>
      <c r="AQ76" s="134"/>
      <c r="AR76" s="134"/>
      <c r="AS76" s="134"/>
      <c r="AT76" s="134"/>
    </row>
    <row r="77" spans="1:46" x14ac:dyDescent="0.4">
      <c r="A77" s="134"/>
      <c r="B77" s="134"/>
      <c r="C77" s="134"/>
      <c r="D77" s="134"/>
      <c r="E77" s="134"/>
      <c r="F77" s="134"/>
      <c r="G77" s="134"/>
      <c r="H77" s="134"/>
      <c r="I77" s="134"/>
      <c r="J77" s="134"/>
      <c r="K77" s="134"/>
      <c r="L77" s="134"/>
      <c r="M77" s="134"/>
      <c r="N77" s="134"/>
      <c r="O77" s="134"/>
      <c r="P77" s="134"/>
      <c r="Q77" s="134"/>
      <c r="R77" s="134"/>
      <c r="S77" s="134"/>
      <c r="T77" s="134"/>
      <c r="U77" s="134"/>
      <c r="V77" s="134"/>
      <c r="W77" s="134"/>
      <c r="X77" s="134"/>
      <c r="Y77" s="134"/>
      <c r="Z77" s="134"/>
      <c r="AA77" s="134"/>
      <c r="AB77" s="134"/>
      <c r="AC77" s="134"/>
      <c r="AD77" s="134"/>
      <c r="AE77" s="134"/>
      <c r="AF77" s="134"/>
      <c r="AG77" s="134"/>
      <c r="AH77" s="134"/>
      <c r="AI77" s="134"/>
      <c r="AJ77" s="134"/>
      <c r="AK77" s="134"/>
      <c r="AL77" s="134"/>
      <c r="AM77" s="134"/>
      <c r="AN77" s="134"/>
      <c r="AO77" s="134"/>
      <c r="AP77" s="134"/>
      <c r="AQ77" s="134"/>
      <c r="AR77" s="134"/>
      <c r="AS77" s="134"/>
      <c r="AT77" s="134"/>
    </row>
    <row r="78" spans="1:46" x14ac:dyDescent="0.4">
      <c r="A78" s="134"/>
      <c r="B78" s="134"/>
      <c r="C78" s="134"/>
      <c r="D78" s="134"/>
      <c r="E78" s="134"/>
      <c r="F78" s="134"/>
      <c r="G78" s="134"/>
      <c r="H78" s="134"/>
      <c r="I78" s="134"/>
      <c r="J78" s="134"/>
      <c r="K78" s="134"/>
      <c r="L78" s="134"/>
      <c r="M78" s="134"/>
      <c r="N78" s="134"/>
      <c r="O78" s="134"/>
      <c r="P78" s="134"/>
      <c r="Q78" s="134"/>
      <c r="R78" s="134"/>
      <c r="S78" s="134"/>
      <c r="T78" s="134"/>
      <c r="U78" s="134"/>
      <c r="V78" s="134"/>
      <c r="W78" s="134"/>
      <c r="X78" s="134"/>
      <c r="Y78" s="134"/>
      <c r="Z78" s="134"/>
      <c r="AA78" s="134"/>
      <c r="AB78" s="134"/>
      <c r="AC78" s="134"/>
      <c r="AD78" s="134"/>
      <c r="AE78" s="134"/>
      <c r="AF78" s="134"/>
      <c r="AG78" s="134"/>
      <c r="AH78" s="134"/>
      <c r="AI78" s="134"/>
      <c r="AJ78" s="134"/>
      <c r="AK78" s="134"/>
      <c r="AL78" s="134"/>
      <c r="AM78" s="134"/>
      <c r="AN78" s="134"/>
      <c r="AO78" s="134"/>
      <c r="AP78" s="134"/>
      <c r="AQ78" s="134"/>
      <c r="AR78" s="134"/>
      <c r="AS78" s="134"/>
      <c r="AT78" s="134"/>
    </row>
    <row r="79" spans="1:46" x14ac:dyDescent="0.4">
      <c r="A79" s="134"/>
      <c r="B79" s="134"/>
      <c r="C79" s="134"/>
      <c r="D79" s="134"/>
      <c r="E79" s="134"/>
      <c r="F79" s="134"/>
      <c r="G79" s="134"/>
      <c r="H79" s="134"/>
      <c r="I79" s="134"/>
      <c r="J79" s="134"/>
      <c r="K79" s="134"/>
      <c r="L79" s="134"/>
      <c r="M79" s="134"/>
      <c r="N79" s="134"/>
      <c r="O79" s="134"/>
      <c r="P79" s="134"/>
      <c r="Q79" s="134"/>
      <c r="R79" s="134"/>
      <c r="S79" s="134"/>
      <c r="T79" s="134"/>
      <c r="U79" s="134"/>
      <c r="V79" s="134"/>
      <c r="W79" s="134"/>
      <c r="X79" s="134"/>
      <c r="Y79" s="134"/>
      <c r="Z79" s="134"/>
      <c r="AA79" s="134"/>
      <c r="AB79" s="134"/>
      <c r="AC79" s="134"/>
      <c r="AD79" s="134"/>
      <c r="AE79" s="134"/>
      <c r="AF79" s="134"/>
      <c r="AG79" s="134"/>
      <c r="AH79" s="134"/>
      <c r="AI79" s="134"/>
      <c r="AJ79" s="134"/>
      <c r="AK79" s="134"/>
      <c r="AL79" s="134"/>
      <c r="AM79" s="134"/>
      <c r="AN79" s="134"/>
      <c r="AO79" s="134"/>
      <c r="AP79" s="134"/>
      <c r="AQ79" s="134"/>
      <c r="AR79" s="134"/>
      <c r="AS79" s="134"/>
      <c r="AT79" s="134"/>
    </row>
    <row r="80" spans="1:46" x14ac:dyDescent="0.4">
      <c r="A80" s="134"/>
      <c r="B80" s="134"/>
      <c r="C80" s="134"/>
      <c r="D80" s="134"/>
      <c r="E80" s="134"/>
      <c r="F80" s="134"/>
      <c r="G80" s="134"/>
      <c r="H80" s="134"/>
      <c r="I80" s="134"/>
      <c r="J80" s="134"/>
      <c r="K80" s="134"/>
      <c r="L80" s="134"/>
      <c r="M80" s="134"/>
      <c r="N80" s="134"/>
      <c r="O80" s="134"/>
      <c r="P80" s="134"/>
      <c r="Q80" s="134"/>
      <c r="R80" s="134"/>
      <c r="S80" s="134"/>
      <c r="T80" s="134"/>
      <c r="U80" s="134"/>
      <c r="V80" s="134"/>
      <c r="W80" s="134"/>
      <c r="X80" s="134"/>
      <c r="Y80" s="134"/>
      <c r="Z80" s="134"/>
      <c r="AA80" s="134"/>
      <c r="AB80" s="134"/>
      <c r="AC80" s="134"/>
      <c r="AD80" s="134"/>
      <c r="AE80" s="134"/>
      <c r="AF80" s="134"/>
      <c r="AG80" s="134"/>
      <c r="AH80" s="134"/>
      <c r="AI80" s="134"/>
      <c r="AJ80" s="134"/>
      <c r="AK80" s="134"/>
      <c r="AL80" s="134"/>
      <c r="AM80" s="134"/>
      <c r="AN80" s="134"/>
      <c r="AO80" s="134"/>
      <c r="AP80" s="134"/>
      <c r="AQ80" s="134"/>
      <c r="AR80" s="134"/>
      <c r="AS80" s="134"/>
      <c r="AT80" s="134"/>
    </row>
    <row r="81" spans="1:46" x14ac:dyDescent="0.4">
      <c r="A81" s="134"/>
      <c r="B81" s="134"/>
      <c r="C81" s="134"/>
      <c r="D81" s="134"/>
      <c r="E81" s="134"/>
      <c r="F81" s="134"/>
      <c r="G81" s="134"/>
      <c r="H81" s="134"/>
      <c r="I81" s="134"/>
      <c r="J81" s="134"/>
      <c r="K81" s="134"/>
      <c r="L81" s="134"/>
      <c r="M81" s="134"/>
      <c r="N81" s="134"/>
      <c r="O81" s="134"/>
      <c r="P81" s="134"/>
      <c r="Q81" s="134"/>
      <c r="R81" s="134"/>
      <c r="S81" s="134"/>
      <c r="T81" s="134"/>
      <c r="U81" s="134"/>
      <c r="V81" s="134"/>
      <c r="W81" s="134"/>
      <c r="X81" s="134"/>
      <c r="Y81" s="134"/>
      <c r="Z81" s="134"/>
      <c r="AA81" s="134"/>
      <c r="AB81" s="134"/>
      <c r="AC81" s="134"/>
      <c r="AD81" s="134"/>
      <c r="AE81" s="134"/>
      <c r="AF81" s="134"/>
      <c r="AG81" s="134"/>
      <c r="AH81" s="134"/>
      <c r="AI81" s="134"/>
      <c r="AJ81" s="134"/>
      <c r="AK81" s="134"/>
      <c r="AL81" s="134"/>
      <c r="AM81" s="134"/>
      <c r="AN81" s="134"/>
      <c r="AO81" s="134"/>
      <c r="AP81" s="134"/>
      <c r="AQ81" s="134"/>
      <c r="AR81" s="134"/>
      <c r="AS81" s="134"/>
      <c r="AT81" s="134"/>
    </row>
    <row r="82" spans="1:46" x14ac:dyDescent="0.4">
      <c r="A82" s="134"/>
      <c r="B82" s="134"/>
      <c r="C82" s="134"/>
      <c r="D82" s="134"/>
      <c r="E82" s="134"/>
      <c r="F82" s="134"/>
      <c r="G82" s="134"/>
      <c r="H82" s="134"/>
      <c r="I82" s="134"/>
      <c r="J82" s="134"/>
      <c r="K82" s="134"/>
      <c r="L82" s="134"/>
      <c r="M82" s="134"/>
      <c r="N82" s="134"/>
      <c r="O82" s="134"/>
      <c r="P82" s="134"/>
      <c r="Q82" s="134"/>
      <c r="R82" s="134"/>
      <c r="S82" s="134"/>
      <c r="T82" s="134"/>
      <c r="U82" s="134"/>
      <c r="V82" s="134"/>
      <c r="W82" s="134"/>
      <c r="X82" s="134"/>
      <c r="Y82" s="134"/>
      <c r="Z82" s="134"/>
      <c r="AA82" s="134"/>
      <c r="AB82" s="134"/>
      <c r="AC82" s="134"/>
      <c r="AD82" s="134"/>
      <c r="AE82" s="134"/>
      <c r="AF82" s="134"/>
      <c r="AG82" s="134"/>
      <c r="AH82" s="134"/>
      <c r="AI82" s="134"/>
      <c r="AJ82" s="134"/>
      <c r="AK82" s="134"/>
      <c r="AL82" s="134"/>
      <c r="AM82" s="134"/>
      <c r="AN82" s="134"/>
      <c r="AO82" s="134"/>
      <c r="AP82" s="134"/>
      <c r="AQ82" s="134"/>
      <c r="AR82" s="134"/>
      <c r="AS82" s="134"/>
      <c r="AT82" s="134"/>
    </row>
    <row r="83" spans="1:46" x14ac:dyDescent="0.4">
      <c r="A83" s="134"/>
      <c r="B83" s="134"/>
      <c r="C83" s="134"/>
      <c r="D83" s="134"/>
      <c r="E83" s="134"/>
      <c r="F83" s="134"/>
      <c r="G83" s="134"/>
      <c r="H83" s="134"/>
      <c r="I83" s="134"/>
      <c r="J83" s="134"/>
      <c r="K83" s="134"/>
      <c r="L83" s="134"/>
      <c r="M83" s="134"/>
      <c r="N83" s="134"/>
      <c r="O83" s="134"/>
      <c r="P83" s="134"/>
      <c r="Q83" s="134"/>
      <c r="R83" s="134"/>
      <c r="S83" s="134"/>
      <c r="T83" s="134"/>
      <c r="U83" s="134"/>
      <c r="V83" s="134"/>
      <c r="W83" s="134"/>
      <c r="X83" s="134"/>
      <c r="Y83" s="134"/>
      <c r="Z83" s="134"/>
      <c r="AA83" s="134"/>
      <c r="AB83" s="134"/>
      <c r="AC83" s="134"/>
      <c r="AD83" s="134"/>
      <c r="AE83" s="134"/>
      <c r="AF83" s="134"/>
      <c r="AG83" s="134"/>
      <c r="AH83" s="134"/>
      <c r="AI83" s="134"/>
      <c r="AJ83" s="134"/>
      <c r="AK83" s="134"/>
      <c r="AL83" s="134"/>
      <c r="AM83" s="134"/>
      <c r="AN83" s="134"/>
      <c r="AO83" s="134"/>
      <c r="AP83" s="134"/>
      <c r="AQ83" s="134"/>
      <c r="AR83" s="134"/>
      <c r="AS83" s="134"/>
      <c r="AT83" s="134"/>
    </row>
    <row r="84" spans="1:46" x14ac:dyDescent="0.4">
      <c r="A84" s="134"/>
      <c r="B84" s="134"/>
      <c r="C84" s="134"/>
      <c r="D84" s="134"/>
      <c r="E84" s="134"/>
      <c r="F84" s="134"/>
      <c r="G84" s="134"/>
      <c r="H84" s="134"/>
      <c r="I84" s="134"/>
      <c r="J84" s="134"/>
      <c r="K84" s="134"/>
      <c r="L84" s="134"/>
      <c r="M84" s="134"/>
      <c r="N84" s="134"/>
      <c r="O84" s="134"/>
      <c r="P84" s="134"/>
      <c r="Q84" s="134"/>
      <c r="R84" s="134"/>
      <c r="S84" s="134"/>
      <c r="T84" s="134"/>
      <c r="U84" s="134"/>
      <c r="V84" s="134"/>
      <c r="W84" s="134"/>
      <c r="X84" s="134"/>
      <c r="Y84" s="134"/>
      <c r="Z84" s="134"/>
      <c r="AA84" s="134"/>
      <c r="AB84" s="134"/>
      <c r="AC84" s="134"/>
      <c r="AD84" s="134"/>
      <c r="AE84" s="134"/>
      <c r="AF84" s="134"/>
      <c r="AG84" s="134"/>
      <c r="AH84" s="134"/>
      <c r="AI84" s="134"/>
      <c r="AJ84" s="134"/>
      <c r="AK84" s="134"/>
      <c r="AL84" s="134"/>
      <c r="AM84" s="134"/>
      <c r="AN84" s="134"/>
      <c r="AO84" s="134"/>
      <c r="AP84" s="134"/>
      <c r="AQ84" s="134"/>
      <c r="AR84" s="134"/>
      <c r="AS84" s="134"/>
      <c r="AT84" s="134"/>
    </row>
    <row r="85" spans="1:46" x14ac:dyDescent="0.4">
      <c r="A85" s="134"/>
      <c r="B85" s="134"/>
      <c r="C85" s="134"/>
      <c r="D85" s="134"/>
      <c r="E85" s="134"/>
      <c r="F85" s="134"/>
      <c r="G85" s="134"/>
      <c r="H85" s="134"/>
      <c r="I85" s="134"/>
      <c r="J85" s="134"/>
      <c r="K85" s="134"/>
      <c r="L85" s="134"/>
      <c r="M85" s="134"/>
      <c r="N85" s="134"/>
      <c r="O85" s="134"/>
      <c r="P85" s="134"/>
      <c r="Q85" s="134"/>
      <c r="R85" s="134"/>
      <c r="S85" s="134"/>
      <c r="T85" s="134"/>
      <c r="U85" s="134"/>
      <c r="V85" s="134"/>
      <c r="W85" s="134"/>
      <c r="X85" s="134"/>
      <c r="Y85" s="134"/>
      <c r="Z85" s="134"/>
      <c r="AA85" s="134"/>
      <c r="AB85" s="134"/>
      <c r="AC85" s="134"/>
      <c r="AD85" s="134"/>
      <c r="AE85" s="134"/>
      <c r="AF85" s="134"/>
      <c r="AG85" s="134"/>
      <c r="AH85" s="134"/>
      <c r="AI85" s="134"/>
      <c r="AJ85" s="134"/>
      <c r="AK85" s="134"/>
      <c r="AL85" s="134"/>
      <c r="AM85" s="134"/>
      <c r="AN85" s="134"/>
      <c r="AO85" s="134"/>
      <c r="AP85" s="134"/>
      <c r="AQ85" s="134"/>
      <c r="AR85" s="134"/>
      <c r="AS85" s="134"/>
      <c r="AT85" s="134"/>
    </row>
    <row r="86" spans="1:46" x14ac:dyDescent="0.4">
      <c r="A86" s="134"/>
      <c r="B86" s="134"/>
      <c r="C86" s="134"/>
      <c r="D86" s="134"/>
      <c r="E86" s="134"/>
      <c r="F86" s="134"/>
      <c r="G86" s="134"/>
      <c r="H86" s="134"/>
      <c r="I86" s="134"/>
      <c r="J86" s="134"/>
      <c r="K86" s="134"/>
      <c r="L86" s="134"/>
      <c r="M86" s="134"/>
      <c r="N86" s="134"/>
      <c r="O86" s="134"/>
      <c r="P86" s="134"/>
      <c r="Q86" s="134"/>
      <c r="R86" s="134"/>
      <c r="S86" s="134"/>
      <c r="T86" s="134"/>
      <c r="U86" s="134"/>
      <c r="V86" s="134"/>
      <c r="W86" s="134"/>
      <c r="X86" s="134"/>
      <c r="Y86" s="134"/>
      <c r="Z86" s="134"/>
      <c r="AA86" s="134"/>
      <c r="AB86" s="134"/>
      <c r="AC86" s="134"/>
      <c r="AD86" s="134"/>
      <c r="AE86" s="134"/>
      <c r="AF86" s="134"/>
      <c r="AG86" s="134"/>
      <c r="AH86" s="134"/>
      <c r="AI86" s="134"/>
      <c r="AJ86" s="134"/>
      <c r="AK86" s="134"/>
      <c r="AL86" s="134"/>
      <c r="AM86" s="134"/>
      <c r="AN86" s="134"/>
      <c r="AO86" s="134"/>
      <c r="AP86" s="134"/>
      <c r="AQ86" s="134"/>
      <c r="AR86" s="134"/>
      <c r="AS86" s="134"/>
      <c r="AT86" s="134"/>
    </row>
    <row r="87" spans="1:46" x14ac:dyDescent="0.4">
      <c r="A87" s="134"/>
      <c r="B87" s="134"/>
      <c r="C87" s="134"/>
      <c r="D87" s="134"/>
      <c r="E87" s="134"/>
      <c r="F87" s="134"/>
      <c r="G87" s="134"/>
      <c r="H87" s="134"/>
      <c r="I87" s="134"/>
      <c r="J87" s="134"/>
      <c r="K87" s="134"/>
      <c r="L87" s="134"/>
      <c r="M87" s="134"/>
      <c r="N87" s="134"/>
      <c r="O87" s="134"/>
      <c r="P87" s="134"/>
      <c r="Q87" s="134"/>
      <c r="R87" s="134"/>
      <c r="S87" s="134"/>
      <c r="T87" s="134"/>
      <c r="U87" s="134"/>
      <c r="V87" s="134"/>
      <c r="W87" s="134"/>
      <c r="X87" s="134"/>
      <c r="Y87" s="134"/>
      <c r="Z87" s="134"/>
      <c r="AA87" s="134"/>
      <c r="AB87" s="134"/>
      <c r="AC87" s="134"/>
      <c r="AD87" s="134"/>
      <c r="AE87" s="134"/>
      <c r="AF87" s="134"/>
      <c r="AG87" s="134"/>
      <c r="AH87" s="134"/>
      <c r="AI87" s="134"/>
      <c r="AJ87" s="134"/>
      <c r="AK87" s="134"/>
      <c r="AL87" s="134"/>
      <c r="AM87" s="134"/>
      <c r="AN87" s="134"/>
      <c r="AO87" s="134"/>
      <c r="AP87" s="134"/>
      <c r="AQ87" s="134"/>
      <c r="AR87" s="134"/>
      <c r="AS87" s="134"/>
      <c r="AT87" s="134"/>
    </row>
    <row r="88" spans="1:46" x14ac:dyDescent="0.4">
      <c r="A88" s="134"/>
      <c r="B88" s="134"/>
      <c r="C88" s="134"/>
      <c r="D88" s="134"/>
      <c r="E88" s="134"/>
      <c r="F88" s="134"/>
      <c r="G88" s="134"/>
      <c r="H88" s="134"/>
      <c r="I88" s="134"/>
      <c r="J88" s="134"/>
      <c r="K88" s="134"/>
      <c r="L88" s="134"/>
      <c r="M88" s="134"/>
      <c r="N88" s="134"/>
      <c r="O88" s="134"/>
      <c r="P88" s="134"/>
      <c r="Q88" s="134"/>
      <c r="R88" s="134"/>
      <c r="S88" s="134"/>
      <c r="T88" s="134"/>
      <c r="U88" s="134"/>
      <c r="V88" s="134"/>
      <c r="W88" s="134"/>
      <c r="X88" s="134"/>
      <c r="Y88" s="134"/>
      <c r="Z88" s="134"/>
      <c r="AA88" s="134"/>
      <c r="AB88" s="134"/>
      <c r="AC88" s="134"/>
      <c r="AD88" s="134"/>
      <c r="AE88" s="134"/>
      <c r="AF88" s="134"/>
      <c r="AG88" s="134"/>
      <c r="AH88" s="134"/>
      <c r="AI88" s="134"/>
      <c r="AJ88" s="134"/>
      <c r="AK88" s="134"/>
      <c r="AL88" s="134"/>
      <c r="AM88" s="134"/>
      <c r="AN88" s="134"/>
      <c r="AO88" s="134"/>
      <c r="AP88" s="134"/>
      <c r="AQ88" s="134"/>
      <c r="AR88" s="134"/>
      <c r="AS88" s="134"/>
      <c r="AT88" s="134"/>
    </row>
    <row r="89" spans="1:46" x14ac:dyDescent="0.4">
      <c r="A89" s="134"/>
      <c r="B89" s="134"/>
      <c r="C89" s="134"/>
      <c r="D89" s="134"/>
      <c r="E89" s="134"/>
      <c r="F89" s="134"/>
      <c r="G89" s="134"/>
      <c r="H89" s="134"/>
      <c r="I89" s="134"/>
      <c r="J89" s="134"/>
      <c r="K89" s="134"/>
      <c r="L89" s="134"/>
      <c r="M89" s="134"/>
      <c r="N89" s="134"/>
      <c r="O89" s="134"/>
      <c r="P89" s="134"/>
      <c r="Q89" s="134"/>
      <c r="R89" s="134"/>
      <c r="S89" s="134"/>
      <c r="T89" s="134"/>
      <c r="U89" s="134"/>
      <c r="V89" s="134"/>
      <c r="W89" s="134"/>
      <c r="X89" s="134"/>
      <c r="Y89" s="134"/>
      <c r="Z89" s="134"/>
      <c r="AA89" s="134"/>
      <c r="AB89" s="134"/>
      <c r="AC89" s="134"/>
      <c r="AD89" s="134"/>
      <c r="AE89" s="134"/>
      <c r="AF89" s="134"/>
      <c r="AG89" s="134"/>
      <c r="AH89" s="134"/>
      <c r="AI89" s="134"/>
      <c r="AJ89" s="134"/>
      <c r="AK89" s="134"/>
      <c r="AL89" s="134"/>
      <c r="AM89" s="134"/>
      <c r="AN89" s="134"/>
      <c r="AO89" s="134"/>
      <c r="AP89" s="134"/>
      <c r="AQ89" s="134"/>
      <c r="AR89" s="134"/>
      <c r="AS89" s="134"/>
      <c r="AT89" s="134"/>
    </row>
    <row r="90" spans="1:46" x14ac:dyDescent="0.4">
      <c r="A90" s="134"/>
      <c r="B90" s="134"/>
      <c r="C90" s="134"/>
      <c r="D90" s="134"/>
      <c r="E90" s="134"/>
      <c r="F90" s="134"/>
      <c r="G90" s="134"/>
      <c r="H90" s="134"/>
      <c r="I90" s="134"/>
      <c r="J90" s="134"/>
      <c r="K90" s="134"/>
      <c r="L90" s="134"/>
      <c r="M90" s="134"/>
      <c r="N90" s="134"/>
      <c r="O90" s="134"/>
      <c r="P90" s="134"/>
      <c r="Q90" s="134"/>
      <c r="R90" s="134"/>
      <c r="S90" s="134"/>
      <c r="T90" s="134"/>
      <c r="U90" s="134"/>
      <c r="V90" s="134"/>
      <c r="W90" s="134"/>
      <c r="X90" s="134"/>
      <c r="Y90" s="134"/>
      <c r="Z90" s="134"/>
      <c r="AA90" s="134"/>
      <c r="AB90" s="134"/>
      <c r="AC90" s="134"/>
      <c r="AD90" s="134"/>
      <c r="AE90" s="134"/>
      <c r="AF90" s="134"/>
      <c r="AG90" s="134"/>
      <c r="AH90" s="134"/>
      <c r="AI90" s="134"/>
      <c r="AJ90" s="134"/>
      <c r="AK90" s="134"/>
      <c r="AL90" s="134"/>
      <c r="AM90" s="134"/>
      <c r="AN90" s="134"/>
      <c r="AO90" s="134"/>
      <c r="AP90" s="134"/>
      <c r="AQ90" s="134"/>
      <c r="AR90" s="134"/>
      <c r="AS90" s="134"/>
      <c r="AT90" s="134"/>
    </row>
    <row r="91" spans="1:46" x14ac:dyDescent="0.4">
      <c r="A91" s="134"/>
      <c r="B91" s="134"/>
      <c r="C91" s="134"/>
      <c r="D91" s="134"/>
      <c r="E91" s="134"/>
      <c r="F91" s="134"/>
      <c r="G91" s="134"/>
      <c r="H91" s="134"/>
      <c r="I91" s="134"/>
      <c r="J91" s="134"/>
      <c r="K91" s="134"/>
      <c r="L91" s="134"/>
      <c r="M91" s="134"/>
      <c r="N91" s="134"/>
      <c r="O91" s="134"/>
      <c r="P91" s="134"/>
      <c r="Q91" s="134"/>
      <c r="R91" s="134"/>
      <c r="S91" s="134"/>
      <c r="T91" s="134"/>
      <c r="U91" s="134"/>
      <c r="V91" s="134"/>
      <c r="W91" s="134"/>
      <c r="X91" s="134"/>
      <c r="Y91" s="134"/>
      <c r="Z91" s="134"/>
      <c r="AA91" s="134"/>
      <c r="AB91" s="134"/>
      <c r="AC91" s="134"/>
      <c r="AD91" s="134"/>
      <c r="AE91" s="134"/>
      <c r="AF91" s="134"/>
      <c r="AG91" s="134"/>
      <c r="AH91" s="134"/>
      <c r="AI91" s="134"/>
      <c r="AJ91" s="134"/>
      <c r="AK91" s="134"/>
      <c r="AL91" s="134"/>
      <c r="AM91" s="134"/>
      <c r="AN91" s="134"/>
      <c r="AO91" s="134"/>
      <c r="AP91" s="134"/>
      <c r="AQ91" s="134"/>
      <c r="AR91" s="134"/>
      <c r="AS91" s="134"/>
      <c r="AT91" s="134"/>
    </row>
    <row r="92" spans="1:46" x14ac:dyDescent="0.4">
      <c r="A92" s="134"/>
      <c r="B92" s="134"/>
      <c r="C92" s="134"/>
      <c r="D92" s="134"/>
      <c r="E92" s="134"/>
      <c r="F92" s="134"/>
      <c r="G92" s="134"/>
      <c r="H92" s="134"/>
      <c r="I92" s="134"/>
      <c r="J92" s="134"/>
      <c r="K92" s="134"/>
      <c r="L92" s="134"/>
      <c r="M92" s="134"/>
      <c r="N92" s="134"/>
      <c r="O92" s="134"/>
      <c r="P92" s="134"/>
      <c r="Q92" s="134"/>
      <c r="R92" s="134"/>
      <c r="S92" s="134"/>
      <c r="T92" s="134"/>
      <c r="U92" s="134"/>
      <c r="V92" s="134"/>
      <c r="W92" s="134"/>
      <c r="X92" s="134"/>
      <c r="Y92" s="134"/>
      <c r="Z92" s="134"/>
      <c r="AA92" s="134"/>
      <c r="AB92" s="134"/>
      <c r="AC92" s="134"/>
      <c r="AD92" s="134"/>
      <c r="AE92" s="134"/>
      <c r="AF92" s="134"/>
      <c r="AG92" s="134"/>
      <c r="AH92" s="134"/>
      <c r="AI92" s="134"/>
      <c r="AJ92" s="134"/>
      <c r="AK92" s="134"/>
      <c r="AL92" s="134"/>
      <c r="AM92" s="134"/>
      <c r="AN92" s="134"/>
      <c r="AO92" s="134"/>
      <c r="AP92" s="134"/>
      <c r="AQ92" s="134"/>
      <c r="AR92" s="134"/>
      <c r="AS92" s="134"/>
      <c r="AT92" s="134"/>
    </row>
    <row r="93" spans="1:46" x14ac:dyDescent="0.4">
      <c r="A93" s="134"/>
      <c r="B93" s="134"/>
      <c r="C93" s="134"/>
      <c r="D93" s="134"/>
      <c r="E93" s="134"/>
      <c r="F93" s="134"/>
      <c r="G93" s="134"/>
      <c r="H93" s="134"/>
      <c r="I93" s="134"/>
      <c r="J93" s="134"/>
      <c r="K93" s="134"/>
      <c r="L93" s="134"/>
      <c r="M93" s="134"/>
      <c r="N93" s="134"/>
      <c r="O93" s="134"/>
      <c r="P93" s="134"/>
      <c r="Q93" s="134"/>
      <c r="R93" s="134"/>
      <c r="S93" s="134"/>
      <c r="T93" s="134"/>
      <c r="U93" s="134"/>
      <c r="V93" s="134"/>
      <c r="W93" s="134"/>
      <c r="X93" s="134"/>
      <c r="Y93" s="134"/>
      <c r="Z93" s="134"/>
      <c r="AA93" s="134"/>
      <c r="AB93" s="134"/>
      <c r="AC93" s="134"/>
      <c r="AD93" s="134"/>
      <c r="AE93" s="134"/>
      <c r="AF93" s="134"/>
      <c r="AG93" s="134"/>
      <c r="AH93" s="134"/>
      <c r="AI93" s="134"/>
      <c r="AJ93" s="134"/>
      <c r="AK93" s="134"/>
      <c r="AL93" s="134"/>
      <c r="AM93" s="134"/>
      <c r="AN93" s="134"/>
      <c r="AO93" s="134"/>
      <c r="AP93" s="134"/>
      <c r="AQ93" s="134"/>
      <c r="AR93" s="134"/>
      <c r="AS93" s="134"/>
      <c r="AT93" s="134"/>
    </row>
    <row r="94" spans="1:46" x14ac:dyDescent="0.4">
      <c r="A94" s="134"/>
      <c r="B94" s="134"/>
      <c r="C94" s="134"/>
      <c r="D94" s="134"/>
      <c r="E94" s="134"/>
      <c r="F94" s="134"/>
      <c r="G94" s="134"/>
      <c r="H94" s="134"/>
      <c r="I94" s="134"/>
      <c r="J94" s="134"/>
      <c r="K94" s="134"/>
      <c r="L94" s="134"/>
      <c r="M94" s="134"/>
      <c r="N94" s="134"/>
      <c r="O94" s="134"/>
      <c r="P94" s="134"/>
      <c r="Q94" s="134"/>
      <c r="R94" s="134"/>
      <c r="S94" s="134"/>
      <c r="T94" s="134"/>
      <c r="U94" s="134"/>
      <c r="V94" s="134"/>
      <c r="W94" s="134"/>
      <c r="X94" s="134"/>
      <c r="Y94" s="134"/>
      <c r="Z94" s="134"/>
      <c r="AA94" s="134"/>
      <c r="AB94" s="134"/>
      <c r="AC94" s="134"/>
      <c r="AD94" s="134"/>
      <c r="AE94" s="134"/>
      <c r="AF94" s="134"/>
      <c r="AG94" s="134"/>
      <c r="AH94" s="134"/>
      <c r="AI94" s="134"/>
      <c r="AJ94" s="134"/>
      <c r="AK94" s="134"/>
      <c r="AL94" s="134"/>
      <c r="AM94" s="134"/>
      <c r="AN94" s="134"/>
      <c r="AO94" s="134"/>
      <c r="AP94" s="134"/>
      <c r="AQ94" s="134"/>
      <c r="AR94" s="134"/>
      <c r="AS94" s="134"/>
      <c r="AT94" s="134"/>
    </row>
    <row r="95" spans="1:46" x14ac:dyDescent="0.4">
      <c r="A95" s="134"/>
      <c r="B95" s="134"/>
      <c r="C95" s="134"/>
      <c r="D95" s="134"/>
      <c r="E95" s="134"/>
      <c r="F95" s="134"/>
      <c r="G95" s="134"/>
      <c r="H95" s="134"/>
      <c r="I95" s="134"/>
      <c r="J95" s="134"/>
      <c r="K95" s="134"/>
      <c r="L95" s="134"/>
      <c r="M95" s="134"/>
      <c r="N95" s="134"/>
      <c r="O95" s="134"/>
      <c r="P95" s="134"/>
      <c r="Q95" s="134"/>
      <c r="R95" s="134"/>
      <c r="S95" s="134"/>
      <c r="T95" s="134"/>
      <c r="U95" s="134"/>
      <c r="V95" s="134"/>
      <c r="W95" s="134"/>
      <c r="X95" s="134"/>
      <c r="Y95" s="134"/>
      <c r="Z95" s="134"/>
      <c r="AA95" s="134"/>
      <c r="AB95" s="134"/>
      <c r="AC95" s="134"/>
      <c r="AD95" s="134"/>
      <c r="AE95" s="134"/>
      <c r="AF95" s="134"/>
      <c r="AG95" s="134"/>
      <c r="AH95" s="134"/>
      <c r="AI95" s="134"/>
      <c r="AJ95" s="134"/>
      <c r="AK95" s="134"/>
      <c r="AL95" s="134"/>
      <c r="AM95" s="134"/>
      <c r="AN95" s="134"/>
      <c r="AO95" s="134"/>
      <c r="AP95" s="134"/>
      <c r="AQ95" s="134"/>
      <c r="AR95" s="134"/>
      <c r="AS95" s="134"/>
      <c r="AT95" s="134"/>
    </row>
    <row r="96" spans="1:46" x14ac:dyDescent="0.4">
      <c r="A96" s="134"/>
      <c r="B96" s="134"/>
      <c r="C96" s="134"/>
      <c r="D96" s="134"/>
      <c r="E96" s="134"/>
      <c r="F96" s="134"/>
      <c r="G96" s="134"/>
      <c r="H96" s="134"/>
      <c r="I96" s="134"/>
      <c r="J96" s="134"/>
      <c r="K96" s="134"/>
      <c r="L96" s="134"/>
      <c r="M96" s="134"/>
      <c r="N96" s="134"/>
      <c r="O96" s="134"/>
      <c r="P96" s="134"/>
      <c r="Q96" s="134"/>
      <c r="R96" s="134"/>
      <c r="S96" s="134"/>
      <c r="T96" s="134"/>
      <c r="U96" s="134"/>
      <c r="V96" s="134"/>
      <c r="W96" s="134"/>
      <c r="X96" s="134"/>
      <c r="Y96" s="134"/>
      <c r="Z96" s="134"/>
      <c r="AA96" s="134"/>
      <c r="AB96" s="134"/>
      <c r="AC96" s="134"/>
      <c r="AD96" s="134"/>
      <c r="AE96" s="134"/>
      <c r="AF96" s="134"/>
      <c r="AG96" s="134"/>
      <c r="AH96" s="134"/>
      <c r="AI96" s="134"/>
      <c r="AJ96" s="134"/>
      <c r="AK96" s="134"/>
      <c r="AL96" s="134"/>
      <c r="AM96" s="134"/>
      <c r="AN96" s="134"/>
      <c r="AO96" s="134"/>
      <c r="AP96" s="134"/>
      <c r="AQ96" s="134"/>
      <c r="AR96" s="134"/>
      <c r="AS96" s="134"/>
      <c r="AT96" s="134"/>
    </row>
    <row r="97" spans="1:46" x14ac:dyDescent="0.4">
      <c r="A97" s="134"/>
      <c r="B97" s="134"/>
      <c r="C97" s="134"/>
      <c r="D97" s="134"/>
      <c r="E97" s="134"/>
      <c r="F97" s="134"/>
      <c r="G97" s="134"/>
      <c r="H97" s="134"/>
      <c r="I97" s="134"/>
      <c r="J97" s="134"/>
      <c r="K97" s="134"/>
      <c r="L97" s="134"/>
      <c r="M97" s="134"/>
      <c r="N97" s="134"/>
      <c r="O97" s="134"/>
      <c r="P97" s="134"/>
      <c r="Q97" s="134"/>
      <c r="R97" s="134"/>
      <c r="S97" s="134"/>
      <c r="T97" s="134"/>
      <c r="U97" s="134"/>
      <c r="V97" s="134"/>
      <c r="W97" s="134"/>
      <c r="X97" s="134"/>
      <c r="Y97" s="134"/>
      <c r="Z97" s="134"/>
      <c r="AA97" s="134"/>
      <c r="AB97" s="134"/>
      <c r="AC97" s="134"/>
      <c r="AD97" s="134"/>
      <c r="AE97" s="134"/>
      <c r="AF97" s="134"/>
      <c r="AG97" s="134"/>
      <c r="AH97" s="134"/>
      <c r="AI97" s="134"/>
      <c r="AJ97" s="134"/>
      <c r="AK97" s="134"/>
      <c r="AL97" s="134"/>
      <c r="AM97" s="134"/>
      <c r="AN97" s="134"/>
      <c r="AO97" s="134"/>
      <c r="AP97" s="134"/>
      <c r="AQ97" s="134"/>
      <c r="AR97" s="134"/>
      <c r="AS97" s="134"/>
      <c r="AT97" s="134"/>
    </row>
    <row r="98" spans="1:46" x14ac:dyDescent="0.4">
      <c r="A98" s="134"/>
      <c r="B98" s="134"/>
      <c r="C98" s="134"/>
      <c r="D98" s="134"/>
      <c r="E98" s="134"/>
      <c r="F98" s="134"/>
      <c r="G98" s="134"/>
      <c r="H98" s="134"/>
      <c r="I98" s="134"/>
      <c r="J98" s="134"/>
      <c r="K98" s="134"/>
      <c r="L98" s="134"/>
      <c r="M98" s="134"/>
      <c r="N98" s="134"/>
      <c r="O98" s="134"/>
      <c r="P98" s="134"/>
      <c r="Q98" s="134"/>
      <c r="R98" s="134"/>
      <c r="S98" s="134"/>
      <c r="T98" s="134"/>
      <c r="U98" s="134"/>
      <c r="V98" s="134"/>
      <c r="W98" s="134"/>
      <c r="X98" s="134"/>
      <c r="Y98" s="134"/>
      <c r="Z98" s="134"/>
      <c r="AA98" s="134"/>
      <c r="AB98" s="134"/>
      <c r="AC98" s="134"/>
      <c r="AD98" s="134"/>
      <c r="AE98" s="134"/>
      <c r="AF98" s="134"/>
      <c r="AG98" s="134"/>
      <c r="AH98" s="134"/>
      <c r="AI98" s="134"/>
      <c r="AJ98" s="134"/>
      <c r="AK98" s="134"/>
      <c r="AL98" s="134"/>
      <c r="AM98" s="134"/>
      <c r="AN98" s="134"/>
      <c r="AO98" s="134"/>
      <c r="AP98" s="134"/>
      <c r="AQ98" s="134"/>
      <c r="AR98" s="134"/>
      <c r="AS98" s="134"/>
      <c r="AT98" s="134"/>
    </row>
    <row r="99" spans="1:46" x14ac:dyDescent="0.4">
      <c r="A99" s="134"/>
      <c r="B99" s="134"/>
      <c r="C99" s="134"/>
      <c r="D99" s="134"/>
      <c r="E99" s="134"/>
      <c r="F99" s="134"/>
      <c r="G99" s="134"/>
      <c r="H99" s="134"/>
      <c r="I99" s="134"/>
      <c r="J99" s="134"/>
      <c r="K99" s="134"/>
      <c r="L99" s="134"/>
      <c r="M99" s="134"/>
      <c r="N99" s="134"/>
      <c r="O99" s="134"/>
      <c r="P99" s="134"/>
      <c r="Q99" s="134"/>
      <c r="R99" s="134"/>
      <c r="S99" s="134"/>
      <c r="T99" s="134"/>
      <c r="U99" s="134"/>
      <c r="V99" s="134"/>
      <c r="W99" s="134"/>
      <c r="X99" s="134"/>
      <c r="Y99" s="134"/>
      <c r="Z99" s="134"/>
      <c r="AA99" s="134"/>
      <c r="AB99" s="134"/>
      <c r="AC99" s="134"/>
      <c r="AD99" s="134"/>
      <c r="AE99" s="134"/>
      <c r="AF99" s="134"/>
      <c r="AG99" s="134"/>
      <c r="AH99" s="134"/>
      <c r="AI99" s="134"/>
      <c r="AJ99" s="134"/>
      <c r="AK99" s="134"/>
      <c r="AL99" s="134"/>
      <c r="AM99" s="134"/>
      <c r="AN99" s="134"/>
      <c r="AO99" s="134"/>
      <c r="AP99" s="134"/>
      <c r="AQ99" s="134"/>
      <c r="AR99" s="134"/>
      <c r="AS99" s="134"/>
      <c r="AT99" s="134"/>
    </row>
    <row r="100" spans="1:46" x14ac:dyDescent="0.4">
      <c r="A100" s="134"/>
      <c r="B100" s="134"/>
      <c r="C100" s="134"/>
      <c r="D100" s="134"/>
      <c r="E100" s="134"/>
      <c r="F100" s="134"/>
      <c r="G100" s="134"/>
      <c r="H100" s="134"/>
      <c r="I100" s="134"/>
      <c r="J100" s="134"/>
      <c r="K100" s="134"/>
      <c r="L100" s="134"/>
      <c r="M100" s="134"/>
      <c r="N100" s="134"/>
      <c r="O100" s="134"/>
      <c r="P100" s="134"/>
      <c r="Q100" s="134"/>
      <c r="R100" s="134"/>
      <c r="S100" s="134"/>
      <c r="T100" s="134"/>
      <c r="U100" s="134"/>
      <c r="V100" s="134"/>
      <c r="W100" s="134"/>
      <c r="X100" s="134"/>
      <c r="Y100" s="134"/>
      <c r="Z100" s="134"/>
      <c r="AA100" s="134"/>
      <c r="AB100" s="134"/>
      <c r="AC100" s="134"/>
      <c r="AD100" s="134"/>
      <c r="AE100" s="134"/>
      <c r="AF100" s="134"/>
      <c r="AG100" s="134"/>
      <c r="AH100" s="134"/>
      <c r="AI100" s="134"/>
      <c r="AJ100" s="134"/>
      <c r="AK100" s="134"/>
      <c r="AL100" s="134"/>
      <c r="AM100" s="134"/>
      <c r="AN100" s="134"/>
      <c r="AO100" s="134"/>
      <c r="AP100" s="134"/>
      <c r="AQ100" s="134"/>
      <c r="AR100" s="134"/>
      <c r="AS100" s="134"/>
      <c r="AT100" s="134"/>
    </row>
    <row r="101" spans="1:46" x14ac:dyDescent="0.4">
      <c r="A101" s="134"/>
      <c r="B101" s="134"/>
      <c r="C101" s="134"/>
      <c r="D101" s="134"/>
      <c r="E101" s="134"/>
      <c r="F101" s="134"/>
      <c r="G101" s="134"/>
      <c r="H101" s="134"/>
      <c r="I101" s="134"/>
      <c r="J101" s="134"/>
      <c r="K101" s="134"/>
      <c r="L101" s="134"/>
      <c r="M101" s="134"/>
      <c r="N101" s="134"/>
      <c r="O101" s="134"/>
      <c r="P101" s="134"/>
      <c r="Q101" s="134"/>
      <c r="R101" s="134"/>
      <c r="S101" s="134"/>
      <c r="T101" s="134"/>
      <c r="U101" s="134"/>
      <c r="V101" s="134"/>
      <c r="W101" s="134"/>
      <c r="X101" s="134"/>
      <c r="Y101" s="134"/>
      <c r="Z101" s="134"/>
      <c r="AA101" s="134"/>
      <c r="AB101" s="134"/>
      <c r="AC101" s="134"/>
      <c r="AD101" s="134"/>
      <c r="AE101" s="134"/>
      <c r="AF101" s="134"/>
      <c r="AG101" s="134"/>
      <c r="AH101" s="134"/>
      <c r="AI101" s="134"/>
      <c r="AJ101" s="134"/>
      <c r="AK101" s="134"/>
      <c r="AL101" s="134"/>
      <c r="AM101" s="134"/>
      <c r="AN101" s="134"/>
      <c r="AO101" s="134"/>
      <c r="AP101" s="134"/>
      <c r="AQ101" s="134"/>
      <c r="AR101" s="134"/>
      <c r="AS101" s="134"/>
      <c r="AT101" s="134"/>
    </row>
    <row r="102" spans="1:46" x14ac:dyDescent="0.4">
      <c r="A102" s="134"/>
      <c r="B102" s="134"/>
      <c r="C102" s="134"/>
      <c r="D102" s="134"/>
      <c r="E102" s="134"/>
      <c r="F102" s="134"/>
      <c r="G102" s="134"/>
      <c r="H102" s="134"/>
      <c r="I102" s="134"/>
      <c r="J102" s="134"/>
      <c r="K102" s="134"/>
      <c r="L102" s="134"/>
      <c r="M102" s="134"/>
      <c r="N102" s="134"/>
      <c r="O102" s="134"/>
      <c r="P102" s="134"/>
      <c r="Q102" s="134"/>
      <c r="R102" s="134"/>
      <c r="S102" s="134"/>
      <c r="T102" s="134"/>
      <c r="U102" s="134"/>
      <c r="V102" s="134"/>
      <c r="W102" s="134"/>
      <c r="X102" s="134"/>
      <c r="Y102" s="134"/>
      <c r="Z102" s="134"/>
      <c r="AA102" s="134"/>
      <c r="AB102" s="134"/>
      <c r="AC102" s="134"/>
      <c r="AD102" s="134"/>
      <c r="AE102" s="134"/>
      <c r="AF102" s="134"/>
      <c r="AG102" s="134"/>
      <c r="AH102" s="134"/>
      <c r="AI102" s="134"/>
      <c r="AJ102" s="134"/>
      <c r="AK102" s="134"/>
      <c r="AL102" s="134"/>
      <c r="AM102" s="134"/>
      <c r="AN102" s="134"/>
      <c r="AO102" s="134"/>
      <c r="AP102" s="134"/>
      <c r="AQ102" s="134"/>
      <c r="AR102" s="134"/>
      <c r="AS102" s="134"/>
      <c r="AT102" s="134"/>
    </row>
  </sheetData>
  <sheetProtection algorithmName="SHA-512" hashValue="ZCTuT1+SvelftA6XmYqK8LeZKABlhv8GVTQWUrjr10FcwxP8eq+hcF8fMnrthB6FhNTt4AYw2iGDpl7j1K0l0A==" saltValue="9vCxh3yUSkBre+zVUN8OBw==" spinCount="100000" sheet="1" objects="1" scenarios="1"/>
  <mergeCells count="70">
    <mergeCell ref="H4:L5"/>
    <mergeCell ref="K1:AC2"/>
    <mergeCell ref="A1:B2"/>
    <mergeCell ref="C1:C2"/>
    <mergeCell ref="A4:A5"/>
    <mergeCell ref="B4:B5"/>
    <mergeCell ref="C4:C5"/>
    <mergeCell ref="D4:D5"/>
    <mergeCell ref="E4:E5"/>
    <mergeCell ref="F4:F5"/>
    <mergeCell ref="M4:M5"/>
    <mergeCell ref="N4:P4"/>
    <mergeCell ref="AC4:AC5"/>
    <mergeCell ref="H3:L3"/>
    <mergeCell ref="G4:G5"/>
    <mergeCell ref="F1:J2"/>
    <mergeCell ref="AD10:AD13"/>
    <mergeCell ref="AE10:AG15"/>
    <mergeCell ref="H11:L11"/>
    <mergeCell ref="H12:L12"/>
    <mergeCell ref="H13:L13"/>
    <mergeCell ref="H14:L14"/>
    <mergeCell ref="H15:L15"/>
    <mergeCell ref="A6:A15"/>
    <mergeCell ref="H6:L6"/>
    <mergeCell ref="AC6:AC15"/>
    <mergeCell ref="H7:L7"/>
    <mergeCell ref="H8:L8"/>
    <mergeCell ref="H9:L9"/>
    <mergeCell ref="H10:L10"/>
    <mergeCell ref="A18:G18"/>
    <mergeCell ref="I18:L18"/>
    <mergeCell ref="A19:G21"/>
    <mergeCell ref="I19:L19"/>
    <mergeCell ref="I20:L20"/>
    <mergeCell ref="I21:L21"/>
    <mergeCell ref="A26:G26"/>
    <mergeCell ref="I26:L26"/>
    <mergeCell ref="A22:E23"/>
    <mergeCell ref="F22:G23"/>
    <mergeCell ref="A30:E31"/>
    <mergeCell ref="F30:G31"/>
    <mergeCell ref="I29:L29"/>
    <mergeCell ref="I30:L30"/>
    <mergeCell ref="H31:L31"/>
    <mergeCell ref="I22:L22"/>
    <mergeCell ref="H23:L23"/>
    <mergeCell ref="AI12:AN13"/>
    <mergeCell ref="A38:E39"/>
    <mergeCell ref="F38:G39"/>
    <mergeCell ref="AE8:AG8"/>
    <mergeCell ref="AE7:AG7"/>
    <mergeCell ref="I38:L38"/>
    <mergeCell ref="H39:L39"/>
    <mergeCell ref="A34:G34"/>
    <mergeCell ref="I34:L34"/>
    <mergeCell ref="A35:G37"/>
    <mergeCell ref="I35:L35"/>
    <mergeCell ref="I36:L36"/>
    <mergeCell ref="I37:L37"/>
    <mergeCell ref="A27:G29"/>
    <mergeCell ref="I27:L27"/>
    <mergeCell ref="I28:L28"/>
    <mergeCell ref="AF2:AG2"/>
    <mergeCell ref="AI4:AN4"/>
    <mergeCell ref="AI6:AN6"/>
    <mergeCell ref="AI10:AN10"/>
    <mergeCell ref="AI11:AN11"/>
    <mergeCell ref="AE4:AG6"/>
    <mergeCell ref="AI1:AN2"/>
  </mergeCells>
  <pageMargins left="0.7" right="0.7" top="0.75" bottom="0.75" header="0.3" footer="0.3"/>
  <pageSetup paperSize="9" scale="6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oglio8">
    <pageSetUpPr fitToPage="1"/>
  </sheetPr>
  <dimension ref="A1:AT102"/>
  <sheetViews>
    <sheetView showGridLines="0" zoomScale="75" zoomScaleNormal="75" workbookViewId="0">
      <selection activeCell="C1" sqref="C1:C2"/>
    </sheetView>
  </sheetViews>
  <sheetFormatPr defaultRowHeight="13.15" x14ac:dyDescent="0.4"/>
  <cols>
    <col min="1" max="1" width="7" customWidth="1"/>
    <col min="2" max="2" width="3.85546875" customWidth="1"/>
    <col min="3" max="3" width="28.640625" customWidth="1"/>
    <col min="4" max="5" width="18.85546875" customWidth="1"/>
    <col min="6" max="6" width="15.640625" customWidth="1"/>
    <col min="7" max="7" width="12.640625" customWidth="1"/>
    <col min="8" max="8" width="5.640625" customWidth="1"/>
    <col min="9" max="12" width="1.85546875" customWidth="1"/>
    <col min="13" max="13" width="9.640625" customWidth="1"/>
    <col min="14" max="16" width="6.140625" customWidth="1"/>
    <col min="17" max="26" width="0" hidden="1" customWidth="1"/>
    <col min="27" max="27" width="0.140625" customWidth="1"/>
    <col min="28" max="28" width="2" customWidth="1"/>
    <col min="29" max="29" width="12.640625" customWidth="1"/>
    <col min="30" max="30" width="2.640625" customWidth="1"/>
    <col min="31" max="31" width="20.35546875" customWidth="1"/>
    <col min="32" max="32" width="1.640625" customWidth="1"/>
    <col min="33" max="33" width="6.640625" customWidth="1"/>
    <col min="34" max="34" width="2.640625" customWidth="1"/>
    <col min="39" max="39" width="2.640625" customWidth="1"/>
  </cols>
  <sheetData>
    <row r="1" spans="1:46" ht="25.15" customHeight="1" thickBot="1" x14ac:dyDescent="0.45">
      <c r="A1" s="704" t="s">
        <v>108</v>
      </c>
      <c r="B1" s="705"/>
      <c r="C1" s="821"/>
      <c r="D1" s="210" t="s">
        <v>84</v>
      </c>
      <c r="E1" s="211" t="s">
        <v>5</v>
      </c>
      <c r="F1" s="727" t="s">
        <v>142</v>
      </c>
      <c r="G1" s="728"/>
      <c r="H1" s="728"/>
      <c r="I1" s="728"/>
      <c r="J1" s="728"/>
      <c r="K1" s="721" t="str">
        <f>IF(+'SCHEDE '!B2=0,"Inserire il nome nel file SCHEDE",+'SCHEDE '!B2)</f>
        <v/>
      </c>
      <c r="L1" s="722"/>
      <c r="M1" s="722"/>
      <c r="N1" s="722"/>
      <c r="O1" s="722"/>
      <c r="P1" s="722"/>
      <c r="Q1" s="722"/>
      <c r="R1" s="722"/>
      <c r="S1" s="722"/>
      <c r="T1" s="722"/>
      <c r="U1" s="722"/>
      <c r="V1" s="722"/>
      <c r="W1" s="722"/>
      <c r="X1" s="722"/>
      <c r="Y1" s="722"/>
      <c r="Z1" s="722"/>
      <c r="AA1" s="722"/>
      <c r="AB1" s="722"/>
      <c r="AC1" s="723"/>
      <c r="AD1" s="134"/>
      <c r="AE1" s="134"/>
      <c r="AF1" s="134"/>
      <c r="AG1" s="134"/>
      <c r="AH1" s="134"/>
      <c r="AI1" s="774" t="s">
        <v>230</v>
      </c>
      <c r="AJ1" s="775"/>
      <c r="AK1" s="775"/>
      <c r="AL1" s="775"/>
      <c r="AM1" s="775"/>
      <c r="AN1" s="776"/>
      <c r="AO1" s="134"/>
      <c r="AP1" s="134"/>
      <c r="AQ1" s="134"/>
      <c r="AR1" s="134"/>
      <c r="AS1" s="134"/>
      <c r="AT1" s="134"/>
    </row>
    <row r="2" spans="1:46" ht="25.15" customHeight="1" thickBot="1" x14ac:dyDescent="0.45">
      <c r="A2" s="706"/>
      <c r="B2" s="707"/>
      <c r="C2" s="822"/>
      <c r="D2" s="192"/>
      <c r="E2" s="193"/>
      <c r="F2" s="729"/>
      <c r="G2" s="730"/>
      <c r="H2" s="730"/>
      <c r="I2" s="730"/>
      <c r="J2" s="730"/>
      <c r="K2" s="724"/>
      <c r="L2" s="725"/>
      <c r="M2" s="725"/>
      <c r="N2" s="725"/>
      <c r="O2" s="725"/>
      <c r="P2" s="725"/>
      <c r="Q2" s="725"/>
      <c r="R2" s="725"/>
      <c r="S2" s="725"/>
      <c r="T2" s="725"/>
      <c r="U2" s="725"/>
      <c r="V2" s="725"/>
      <c r="W2" s="725"/>
      <c r="X2" s="725"/>
      <c r="Y2" s="725"/>
      <c r="Z2" s="725"/>
      <c r="AA2" s="725"/>
      <c r="AB2" s="725"/>
      <c r="AC2" s="726"/>
      <c r="AD2" s="134"/>
      <c r="AE2" s="163" t="s">
        <v>7</v>
      </c>
      <c r="AF2" s="639" t="str">
        <f>+'2001-02'!AF2</f>
        <v>21.2</v>
      </c>
      <c r="AG2" s="640"/>
      <c r="AH2" s="134"/>
      <c r="AI2" s="777"/>
      <c r="AJ2" s="778"/>
      <c r="AK2" s="778"/>
      <c r="AL2" s="778"/>
      <c r="AM2" s="778"/>
      <c r="AN2" s="779"/>
      <c r="AO2" s="134"/>
      <c r="AP2" s="134"/>
      <c r="AQ2" s="134"/>
      <c r="AR2" s="134"/>
      <c r="AS2" s="134"/>
      <c r="AT2" s="134"/>
    </row>
    <row r="3" spans="1:46" ht="25.15" customHeight="1" thickBot="1" x14ac:dyDescent="0.45">
      <c r="A3" s="153"/>
      <c r="B3" s="153"/>
      <c r="C3" s="153"/>
      <c r="D3" s="153"/>
      <c r="E3" s="153"/>
      <c r="F3" s="191"/>
      <c r="G3" s="189" t="s">
        <v>134</v>
      </c>
      <c r="H3" s="711" t="s">
        <v>143</v>
      </c>
      <c r="I3" s="712"/>
      <c r="J3" s="712"/>
      <c r="K3" s="712"/>
      <c r="L3" s="713"/>
      <c r="M3" s="153"/>
      <c r="N3" s="153"/>
      <c r="O3" s="134"/>
      <c r="P3" s="134"/>
      <c r="Q3" s="134"/>
      <c r="R3" s="134"/>
      <c r="S3" s="134"/>
      <c r="T3" s="134"/>
      <c r="U3" s="134"/>
      <c r="V3" s="134"/>
      <c r="W3" s="134"/>
      <c r="X3" s="134"/>
      <c r="Y3" s="134"/>
      <c r="Z3" s="134"/>
      <c r="AA3" s="134"/>
      <c r="AB3" s="134"/>
      <c r="AC3" s="134"/>
      <c r="AD3" s="134"/>
      <c r="AE3" s="134"/>
      <c r="AF3" s="134"/>
      <c r="AG3" s="134"/>
      <c r="AH3" s="134"/>
      <c r="AI3" s="134"/>
      <c r="AJ3" s="134"/>
      <c r="AK3" s="134"/>
      <c r="AL3" s="134"/>
      <c r="AM3" s="134"/>
      <c r="AN3" s="134"/>
      <c r="AO3" s="134"/>
      <c r="AP3" s="134"/>
      <c r="AQ3" s="134"/>
      <c r="AR3" s="134"/>
      <c r="AS3" s="134"/>
      <c r="AT3" s="134"/>
    </row>
    <row r="4" spans="1:46" ht="30" customHeight="1" thickTop="1" x14ac:dyDescent="0.4">
      <c r="A4" s="784" t="s">
        <v>108</v>
      </c>
      <c r="B4" s="664" t="s">
        <v>89</v>
      </c>
      <c r="C4" s="716" t="s">
        <v>83</v>
      </c>
      <c r="D4" s="714" t="s">
        <v>84</v>
      </c>
      <c r="E4" s="714" t="s">
        <v>5</v>
      </c>
      <c r="F4" s="666" t="s">
        <v>107</v>
      </c>
      <c r="G4" s="702" t="s">
        <v>151</v>
      </c>
      <c r="H4" s="731" t="s">
        <v>149</v>
      </c>
      <c r="I4" s="732"/>
      <c r="J4" s="732"/>
      <c r="K4" s="732"/>
      <c r="L4" s="733"/>
      <c r="M4" s="694" t="s">
        <v>6</v>
      </c>
      <c r="N4" s="696" t="s">
        <v>88</v>
      </c>
      <c r="O4" s="697"/>
      <c r="P4" s="698"/>
      <c r="Q4" s="95" t="s">
        <v>90</v>
      </c>
      <c r="R4" s="95" t="s">
        <v>91</v>
      </c>
      <c r="S4" s="95" t="s">
        <v>92</v>
      </c>
      <c r="T4" s="95" t="s">
        <v>93</v>
      </c>
      <c r="U4" s="95" t="s">
        <v>94</v>
      </c>
      <c r="V4" s="95" t="s">
        <v>95</v>
      </c>
      <c r="W4" s="95" t="s">
        <v>96</v>
      </c>
      <c r="X4" s="95" t="s">
        <v>97</v>
      </c>
      <c r="Y4" s="95" t="s">
        <v>98</v>
      </c>
      <c r="AA4" s="90"/>
      <c r="AB4" s="134"/>
      <c r="AC4" s="786" t="s">
        <v>135</v>
      </c>
      <c r="AD4" s="135"/>
      <c r="AE4" s="649" t="s">
        <v>111</v>
      </c>
      <c r="AF4" s="650"/>
      <c r="AG4" s="651"/>
      <c r="AH4" s="134"/>
      <c r="AI4" s="780" t="s">
        <v>144</v>
      </c>
      <c r="AJ4" s="780"/>
      <c r="AK4" s="780"/>
      <c r="AL4" s="780"/>
      <c r="AM4" s="780"/>
      <c r="AN4" s="780"/>
      <c r="AO4" s="134"/>
      <c r="AP4" s="134"/>
      <c r="AQ4" s="134"/>
      <c r="AR4" s="134"/>
      <c r="AS4" s="134"/>
      <c r="AT4" s="134"/>
    </row>
    <row r="5" spans="1:46" ht="30" customHeight="1" thickBot="1" x14ac:dyDescent="0.45">
      <c r="A5" s="785"/>
      <c r="B5" s="665"/>
      <c r="C5" s="717"/>
      <c r="D5" s="715"/>
      <c r="E5" s="715"/>
      <c r="F5" s="667"/>
      <c r="G5" s="703"/>
      <c r="H5" s="734"/>
      <c r="I5" s="735"/>
      <c r="J5" s="735"/>
      <c r="K5" s="735"/>
      <c r="L5" s="736"/>
      <c r="M5" s="695"/>
      <c r="N5" s="89" t="s">
        <v>85</v>
      </c>
      <c r="O5" s="4" t="s">
        <v>86</v>
      </c>
      <c r="P5" s="5" t="s">
        <v>87</v>
      </c>
      <c r="Q5" s="95" t="s">
        <v>99</v>
      </c>
      <c r="R5" s="96"/>
      <c r="S5" s="96"/>
      <c r="T5" s="96"/>
      <c r="U5" s="96"/>
      <c r="V5" s="96"/>
      <c r="W5" s="96"/>
      <c r="X5" s="96"/>
      <c r="Y5" s="96"/>
      <c r="AA5" s="90"/>
      <c r="AB5" s="134"/>
      <c r="AC5" s="787"/>
      <c r="AD5" s="135"/>
      <c r="AE5" s="652"/>
      <c r="AF5" s="653"/>
      <c r="AG5" s="654"/>
      <c r="AH5" s="134"/>
      <c r="AI5" s="397" t="s">
        <v>145</v>
      </c>
      <c r="AJ5" s="397"/>
      <c r="AK5" s="397"/>
      <c r="AL5" s="397"/>
      <c r="AM5" s="398"/>
      <c r="AN5" s="408"/>
      <c r="AO5" s="134"/>
      <c r="AP5" s="134"/>
      <c r="AQ5" s="134"/>
      <c r="AR5" s="134"/>
      <c r="AS5" s="134"/>
      <c r="AT5" s="134"/>
    </row>
    <row r="6" spans="1:46" ht="25.15" customHeight="1" thickTop="1" thickBot="1" x14ac:dyDescent="0.6">
      <c r="A6" s="691" t="str">
        <f>IF(+Anno_1=0,"",+Anno_1)</f>
        <v/>
      </c>
      <c r="B6" s="91">
        <v>1</v>
      </c>
      <c r="C6" s="155"/>
      <c r="D6" s="201"/>
      <c r="E6" s="202"/>
      <c r="F6" s="154" t="str">
        <f t="shared" ref="F6:F15" si="0">IF(OR(D6=0,E6=0,+Anno_1=0),"",IF(OR(E6&gt;data_2,D6&lt;data_1),"DATA ERRATA","ok"))</f>
        <v/>
      </c>
      <c r="G6" s="199"/>
      <c r="H6" s="699"/>
      <c r="I6" s="700"/>
      <c r="J6" s="700"/>
      <c r="K6" s="700"/>
      <c r="L6" s="701"/>
      <c r="M6" s="195">
        <f>IF(G6=0,0,      IF(H6=0,0,IF(AND(G6&lt;&gt;"AA",G6&lt;&gt;"AT",G6&lt;&gt;"CS",G6&lt;&gt;"ALTRO"),"ERRORE",IF(AND(H6&lt;&gt;"NON",H6&lt;&gt;"SS",H6&lt;&gt;"ENTE"),"ERRORE",ROUND(E6-D6+1,0)))))</f>
        <v>0</v>
      </c>
      <c r="N6" s="100">
        <f t="shared" ref="N6:N9" si="1">FLOOR(R6,1)</f>
        <v>0</v>
      </c>
      <c r="O6" s="97">
        <f>FLOOR(V6,1)</f>
        <v>0</v>
      </c>
      <c r="P6" s="102">
        <f t="shared" ref="P6:P9" si="2">U6-X6</f>
        <v>0</v>
      </c>
      <c r="Q6" s="92">
        <f t="shared" ref="Q6:Q9" si="3">T6+X6+Y6</f>
        <v>0</v>
      </c>
      <c r="R6" s="93">
        <f t="shared" ref="R6:R9" si="4">M6/365</f>
        <v>0</v>
      </c>
      <c r="S6" s="93">
        <f t="shared" ref="S6:S16" si="5">FLOOR(R6,1)</f>
        <v>0</v>
      </c>
      <c r="T6" s="93">
        <f t="shared" ref="T6:T16" si="6">S6*365</f>
        <v>0</v>
      </c>
      <c r="U6" s="93">
        <f t="shared" ref="U6:U9" si="7">M6-T6</f>
        <v>0</v>
      </c>
      <c r="V6" s="93">
        <f t="shared" ref="V6:V16" si="8">U6/30</f>
        <v>0</v>
      </c>
      <c r="W6" s="93">
        <f t="shared" ref="W6:W16" si="9">FLOOR(V6,1)</f>
        <v>0</v>
      </c>
      <c r="X6" s="93">
        <f t="shared" ref="X6:X16" si="10">W6*30</f>
        <v>0</v>
      </c>
      <c r="Y6" s="6">
        <f t="shared" ref="Y6:Y9" si="11">U6-X6</f>
        <v>0</v>
      </c>
      <c r="AA6" s="90"/>
      <c r="AB6" s="134"/>
      <c r="AC6" s="691" t="str">
        <f>IF(+Anno_1=0,"",+Anno_1)</f>
        <v/>
      </c>
      <c r="AD6" s="136"/>
      <c r="AE6" s="652"/>
      <c r="AF6" s="653"/>
      <c r="AG6" s="654"/>
      <c r="AH6" s="134"/>
      <c r="AI6" s="780" t="s">
        <v>146</v>
      </c>
      <c r="AJ6" s="780"/>
      <c r="AK6" s="780"/>
      <c r="AL6" s="780"/>
      <c r="AM6" s="780"/>
      <c r="AN6" s="780"/>
      <c r="AO6" s="134"/>
      <c r="AP6" s="134"/>
      <c r="AQ6" s="134"/>
      <c r="AR6" s="134"/>
      <c r="AS6" s="134"/>
      <c r="AT6" s="134"/>
    </row>
    <row r="7" spans="1:46" ht="25.15" customHeight="1" thickBot="1" x14ac:dyDescent="0.6">
      <c r="A7" s="692"/>
      <c r="B7" s="91">
        <v>2</v>
      </c>
      <c r="C7" s="155"/>
      <c r="D7" s="201"/>
      <c r="E7" s="202"/>
      <c r="F7" s="154" t="str">
        <f t="shared" si="0"/>
        <v/>
      </c>
      <c r="G7" s="199"/>
      <c r="H7" s="699"/>
      <c r="I7" s="700"/>
      <c r="J7" s="700"/>
      <c r="K7" s="700"/>
      <c r="L7" s="701"/>
      <c r="M7" s="196">
        <f>IF(G7=0,0,      IF(H7=0,0,IF(AND(G7&lt;&gt;"AA",G7&lt;&gt;"AT",G7&lt;&gt;"CS",G7&lt;&gt;"ALTRO"),"ERRORE",IF(AND(H7&lt;&gt;"NON",H7&lt;&gt;"SS",H7&lt;&gt;"ENTE"),"ERRORE",ROUND(E7-D7+1,0)))))</f>
        <v>0</v>
      </c>
      <c r="N7" s="100">
        <f t="shared" si="1"/>
        <v>0</v>
      </c>
      <c r="O7" s="101">
        <f t="shared" ref="O7:O9" si="12">FLOOR(V7,1)</f>
        <v>0</v>
      </c>
      <c r="P7" s="102">
        <f t="shared" si="2"/>
        <v>0</v>
      </c>
      <c r="Q7" s="92">
        <f t="shared" si="3"/>
        <v>0</v>
      </c>
      <c r="R7" s="93">
        <f t="shared" si="4"/>
        <v>0</v>
      </c>
      <c r="S7" s="93">
        <f t="shared" si="5"/>
        <v>0</v>
      </c>
      <c r="T7" s="93">
        <f t="shared" si="6"/>
        <v>0</v>
      </c>
      <c r="U7" s="93">
        <f t="shared" si="7"/>
        <v>0</v>
      </c>
      <c r="V7" s="93">
        <f t="shared" si="8"/>
        <v>0</v>
      </c>
      <c r="W7" s="93">
        <f t="shared" si="9"/>
        <v>0</v>
      </c>
      <c r="X7" s="93">
        <f t="shared" si="10"/>
        <v>0</v>
      </c>
      <c r="Y7" s="6">
        <f t="shared" si="11"/>
        <v>0</v>
      </c>
      <c r="AA7" s="90"/>
      <c r="AB7" s="134"/>
      <c r="AC7" s="692"/>
      <c r="AD7" s="137"/>
      <c r="AE7" s="686" t="s">
        <v>155</v>
      </c>
      <c r="AF7" s="687"/>
      <c r="AG7" s="688"/>
      <c r="AH7" s="134"/>
      <c r="AI7" s="397" t="s">
        <v>147</v>
      </c>
      <c r="AJ7" s="397"/>
      <c r="AK7" s="397"/>
      <c r="AL7" s="398"/>
      <c r="AM7" s="399"/>
      <c r="AN7" s="408"/>
      <c r="AO7" s="134"/>
      <c r="AP7" s="134"/>
      <c r="AQ7" s="134"/>
      <c r="AR7" s="134"/>
      <c r="AS7" s="134"/>
      <c r="AT7" s="134"/>
    </row>
    <row r="8" spans="1:46" ht="25.15" customHeight="1" thickBot="1" x14ac:dyDescent="0.6">
      <c r="A8" s="692"/>
      <c r="B8" s="91">
        <v>3</v>
      </c>
      <c r="C8" s="155"/>
      <c r="D8" s="201"/>
      <c r="E8" s="202"/>
      <c r="F8" s="154" t="str">
        <f t="shared" si="0"/>
        <v/>
      </c>
      <c r="G8" s="199"/>
      <c r="H8" s="699"/>
      <c r="I8" s="700"/>
      <c r="J8" s="700"/>
      <c r="K8" s="700"/>
      <c r="L8" s="701"/>
      <c r="M8" s="196">
        <f t="shared" ref="M8:M15" si="13">IF(G8=0,0,      IF(H8=0,0,IF(AND(G8&lt;&gt;"AA",G8&lt;&gt;"AT",G8&lt;&gt;"CS",G8&lt;&gt;"ALTRO"),"ERRORE",IF(AND(H8&lt;&gt;"NON",H8&lt;&gt;"SS",H8&lt;&gt;"ENTE"),"ERRORE",ROUND(E8-D8+1,0)))))</f>
        <v>0</v>
      </c>
      <c r="N8" s="100">
        <f t="shared" si="1"/>
        <v>0</v>
      </c>
      <c r="O8" s="101">
        <f t="shared" si="12"/>
        <v>0</v>
      </c>
      <c r="P8" s="102">
        <f t="shared" si="2"/>
        <v>0</v>
      </c>
      <c r="Q8" s="92">
        <f t="shared" si="3"/>
        <v>0</v>
      </c>
      <c r="R8" s="93">
        <f t="shared" si="4"/>
        <v>0</v>
      </c>
      <c r="S8" s="93">
        <f t="shared" si="5"/>
        <v>0</v>
      </c>
      <c r="T8" s="93">
        <f t="shared" si="6"/>
        <v>0</v>
      </c>
      <c r="U8" s="93">
        <f t="shared" si="7"/>
        <v>0</v>
      </c>
      <c r="V8" s="93">
        <f t="shared" si="8"/>
        <v>0</v>
      </c>
      <c r="W8" s="93">
        <f t="shared" si="9"/>
        <v>0</v>
      </c>
      <c r="X8" s="93">
        <f t="shared" si="10"/>
        <v>0</v>
      </c>
      <c r="Y8" s="6">
        <f t="shared" si="11"/>
        <v>0</v>
      </c>
      <c r="AA8" s="90"/>
      <c r="AB8" s="134"/>
      <c r="AC8" s="692"/>
      <c r="AD8" s="137"/>
      <c r="AE8" s="683" t="s">
        <v>131</v>
      </c>
      <c r="AF8" s="684"/>
      <c r="AG8" s="685"/>
      <c r="AH8" s="134"/>
      <c r="AI8" s="166"/>
      <c r="AJ8" s="166"/>
      <c r="AK8" s="166"/>
      <c r="AL8" s="166"/>
      <c r="AM8" s="166"/>
      <c r="AN8" s="134"/>
      <c r="AO8" s="134"/>
      <c r="AP8" s="134"/>
      <c r="AQ8" s="134"/>
      <c r="AR8" s="134"/>
      <c r="AS8" s="134"/>
      <c r="AT8" s="134"/>
    </row>
    <row r="9" spans="1:46" ht="25.15" customHeight="1" thickBot="1" x14ac:dyDescent="0.6">
      <c r="A9" s="692"/>
      <c r="B9" s="91">
        <v>4</v>
      </c>
      <c r="C9" s="155"/>
      <c r="D9" s="201"/>
      <c r="E9" s="202"/>
      <c r="F9" s="154" t="str">
        <f t="shared" si="0"/>
        <v/>
      </c>
      <c r="G9" s="199"/>
      <c r="H9" s="699"/>
      <c r="I9" s="700"/>
      <c r="J9" s="700"/>
      <c r="K9" s="700"/>
      <c r="L9" s="701"/>
      <c r="M9" s="196">
        <f t="shared" si="13"/>
        <v>0</v>
      </c>
      <c r="N9" s="100">
        <f t="shared" si="1"/>
        <v>0</v>
      </c>
      <c r="O9" s="101">
        <f t="shared" si="12"/>
        <v>0</v>
      </c>
      <c r="P9" s="102">
        <f t="shared" si="2"/>
        <v>0</v>
      </c>
      <c r="Q9" s="92">
        <f t="shared" si="3"/>
        <v>0</v>
      </c>
      <c r="R9" s="93">
        <f t="shared" si="4"/>
        <v>0</v>
      </c>
      <c r="S9" s="93">
        <f t="shared" si="5"/>
        <v>0</v>
      </c>
      <c r="T9" s="93">
        <f t="shared" si="6"/>
        <v>0</v>
      </c>
      <c r="U9" s="93">
        <f t="shared" si="7"/>
        <v>0</v>
      </c>
      <c r="V9" s="93">
        <f t="shared" si="8"/>
        <v>0</v>
      </c>
      <c r="W9" s="93">
        <f t="shared" si="9"/>
        <v>0</v>
      </c>
      <c r="X9" s="93">
        <f t="shared" si="10"/>
        <v>0</v>
      </c>
      <c r="Y9" s="6">
        <f t="shared" si="11"/>
        <v>0</v>
      </c>
      <c r="AA9" s="90"/>
      <c r="AB9" s="134"/>
      <c r="AC9" s="692"/>
      <c r="AD9" s="137"/>
      <c r="AE9" s="137"/>
      <c r="AF9" s="137"/>
      <c r="AG9" s="137"/>
      <c r="AH9" s="134"/>
      <c r="AI9" s="166"/>
      <c r="AJ9" s="166"/>
      <c r="AK9" s="166"/>
      <c r="AL9" s="166"/>
      <c r="AM9" s="166"/>
      <c r="AN9" s="134"/>
      <c r="AO9" s="134"/>
      <c r="AP9" s="134"/>
      <c r="AQ9" s="134"/>
      <c r="AR9" s="134"/>
      <c r="AS9" s="134"/>
      <c r="AT9" s="134"/>
    </row>
    <row r="10" spans="1:46" ht="25.15" customHeight="1" thickBot="1" x14ac:dyDescent="0.6">
      <c r="A10" s="692"/>
      <c r="B10" s="91">
        <v>5</v>
      </c>
      <c r="C10" s="155"/>
      <c r="D10" s="201"/>
      <c r="E10" s="202"/>
      <c r="F10" s="154" t="str">
        <f t="shared" si="0"/>
        <v/>
      </c>
      <c r="G10" s="199"/>
      <c r="H10" s="699"/>
      <c r="I10" s="700"/>
      <c r="J10" s="700"/>
      <c r="K10" s="700"/>
      <c r="L10" s="701"/>
      <c r="M10" s="196">
        <f t="shared" si="13"/>
        <v>0</v>
      </c>
      <c r="N10" s="100">
        <f>FLOOR(R10,1)</f>
        <v>0</v>
      </c>
      <c r="O10" s="101">
        <f>FLOOR(V10,1)</f>
        <v>0</v>
      </c>
      <c r="P10" s="102">
        <f>U10-X10</f>
        <v>0</v>
      </c>
      <c r="Q10" s="92">
        <f>T10+X10+Y10</f>
        <v>0</v>
      </c>
      <c r="R10" s="93">
        <f>M10/365</f>
        <v>0</v>
      </c>
      <c r="S10" s="93">
        <f>FLOOR(R10,1)</f>
        <v>0</v>
      </c>
      <c r="T10" s="93">
        <f>S10*365</f>
        <v>0</v>
      </c>
      <c r="U10" s="93">
        <f>M10-T10</f>
        <v>0</v>
      </c>
      <c r="V10" s="93">
        <f>U10/30</f>
        <v>0</v>
      </c>
      <c r="W10" s="93">
        <f>FLOOR(V10,1)</f>
        <v>0</v>
      </c>
      <c r="X10" s="93">
        <f>W10*30</f>
        <v>0</v>
      </c>
      <c r="Y10" s="6">
        <f>U10-X10</f>
        <v>0</v>
      </c>
      <c r="AA10" s="90"/>
      <c r="AB10" s="134"/>
      <c r="AC10" s="692"/>
      <c r="AD10" s="710"/>
      <c r="AE10" s="655" t="s">
        <v>112</v>
      </c>
      <c r="AF10" s="656"/>
      <c r="AG10" s="657"/>
      <c r="AH10" s="134"/>
      <c r="AI10" s="781" t="s">
        <v>153</v>
      </c>
      <c r="AJ10" s="782"/>
      <c r="AK10" s="782"/>
      <c r="AL10" s="782"/>
      <c r="AM10" s="782"/>
      <c r="AN10" s="783"/>
      <c r="AO10" s="134"/>
      <c r="AP10" s="134"/>
      <c r="AQ10" s="134"/>
      <c r="AR10" s="134"/>
      <c r="AS10" s="134"/>
      <c r="AT10" s="134"/>
    </row>
    <row r="11" spans="1:46" ht="25.15" customHeight="1" thickBot="1" x14ac:dyDescent="0.6">
      <c r="A11" s="692"/>
      <c r="B11" s="91">
        <v>6</v>
      </c>
      <c r="C11" s="155"/>
      <c r="D11" s="201"/>
      <c r="E11" s="202"/>
      <c r="F11" s="154" t="str">
        <f t="shared" si="0"/>
        <v/>
      </c>
      <c r="G11" s="199"/>
      <c r="H11" s="699"/>
      <c r="I11" s="700"/>
      <c r="J11" s="700"/>
      <c r="K11" s="700"/>
      <c r="L11" s="701"/>
      <c r="M11" s="196">
        <f t="shared" si="13"/>
        <v>0</v>
      </c>
      <c r="N11" s="100">
        <f t="shared" ref="N11:N13" si="14">FLOOR(R11,1)</f>
        <v>0</v>
      </c>
      <c r="O11" s="101">
        <f t="shared" ref="O11:O13" si="15">FLOOR(V11,1)</f>
        <v>0</v>
      </c>
      <c r="P11" s="102">
        <f t="shared" ref="P11:P13" si="16">U11-X11</f>
        <v>0</v>
      </c>
      <c r="Q11" s="92">
        <f t="shared" ref="Q11:Q13" si="17">T11+X11+Y11</f>
        <v>0</v>
      </c>
      <c r="R11" s="93">
        <f t="shared" ref="R11:R13" si="18">M11/365</f>
        <v>0</v>
      </c>
      <c r="S11" s="93">
        <f t="shared" si="5"/>
        <v>0</v>
      </c>
      <c r="T11" s="93">
        <f t="shared" si="6"/>
        <v>0</v>
      </c>
      <c r="U11" s="93">
        <f t="shared" ref="U11:U13" si="19">M11-T11</f>
        <v>0</v>
      </c>
      <c r="V11" s="93">
        <f t="shared" si="8"/>
        <v>0</v>
      </c>
      <c r="W11" s="93">
        <f t="shared" si="9"/>
        <v>0</v>
      </c>
      <c r="X11" s="93">
        <f t="shared" si="10"/>
        <v>0</v>
      </c>
      <c r="Y11" s="6">
        <f t="shared" ref="Y11:Y13" si="20">U11-X11</f>
        <v>0</v>
      </c>
      <c r="AA11" s="90"/>
      <c r="AB11" s="134"/>
      <c r="AC11" s="692"/>
      <c r="AD11" s="710"/>
      <c r="AE11" s="658"/>
      <c r="AF11" s="659"/>
      <c r="AG11" s="660"/>
      <c r="AH11" s="134"/>
      <c r="AI11" s="781" t="s">
        <v>148</v>
      </c>
      <c r="AJ11" s="782"/>
      <c r="AK11" s="782"/>
      <c r="AL11" s="782"/>
      <c r="AM11" s="782"/>
      <c r="AN11" s="783"/>
      <c r="AO11" s="134"/>
      <c r="AP11" s="134"/>
      <c r="AQ11" s="134"/>
      <c r="AR11" s="134"/>
      <c r="AS11" s="134"/>
      <c r="AT11" s="134"/>
    </row>
    <row r="12" spans="1:46" ht="25.15" customHeight="1" thickBot="1" x14ac:dyDescent="0.6">
      <c r="A12" s="692"/>
      <c r="B12" s="91">
        <v>7</v>
      </c>
      <c r="C12" s="155"/>
      <c r="D12" s="201"/>
      <c r="E12" s="202"/>
      <c r="F12" s="154" t="str">
        <f t="shared" si="0"/>
        <v/>
      </c>
      <c r="G12" s="199"/>
      <c r="H12" s="699"/>
      <c r="I12" s="700"/>
      <c r="J12" s="700"/>
      <c r="K12" s="700"/>
      <c r="L12" s="701"/>
      <c r="M12" s="196">
        <f t="shared" si="13"/>
        <v>0</v>
      </c>
      <c r="N12" s="100">
        <f t="shared" si="14"/>
        <v>0</v>
      </c>
      <c r="O12" s="101">
        <f t="shared" si="15"/>
        <v>0</v>
      </c>
      <c r="P12" s="102">
        <f t="shared" si="16"/>
        <v>0</v>
      </c>
      <c r="Q12" s="92">
        <f t="shared" si="17"/>
        <v>0</v>
      </c>
      <c r="R12" s="93">
        <f t="shared" si="18"/>
        <v>0</v>
      </c>
      <c r="S12" s="93">
        <f t="shared" si="5"/>
        <v>0</v>
      </c>
      <c r="T12" s="93">
        <f t="shared" si="6"/>
        <v>0</v>
      </c>
      <c r="U12" s="93">
        <f t="shared" si="19"/>
        <v>0</v>
      </c>
      <c r="V12" s="93">
        <f t="shared" si="8"/>
        <v>0</v>
      </c>
      <c r="W12" s="93">
        <f t="shared" si="9"/>
        <v>0</v>
      </c>
      <c r="X12" s="93">
        <f t="shared" si="10"/>
        <v>0</v>
      </c>
      <c r="Y12" s="6">
        <f t="shared" si="20"/>
        <v>0</v>
      </c>
      <c r="AA12" s="90"/>
      <c r="AB12" s="134"/>
      <c r="AC12" s="692"/>
      <c r="AD12" s="710"/>
      <c r="AE12" s="658"/>
      <c r="AF12" s="659"/>
      <c r="AG12" s="660"/>
      <c r="AH12" s="134"/>
      <c r="AI12" s="737" t="s">
        <v>231</v>
      </c>
      <c r="AJ12" s="738"/>
      <c r="AK12" s="738"/>
      <c r="AL12" s="738"/>
      <c r="AM12" s="738"/>
      <c r="AN12" s="739"/>
      <c r="AO12" s="134"/>
      <c r="AP12" s="134"/>
      <c r="AQ12" s="134"/>
      <c r="AR12" s="134"/>
      <c r="AS12" s="134"/>
      <c r="AT12" s="134"/>
    </row>
    <row r="13" spans="1:46" ht="25.15" customHeight="1" thickBot="1" x14ac:dyDescent="0.6">
      <c r="A13" s="692"/>
      <c r="B13" s="91">
        <v>8</v>
      </c>
      <c r="C13" s="155"/>
      <c r="D13" s="201"/>
      <c r="E13" s="202"/>
      <c r="F13" s="154" t="str">
        <f t="shared" si="0"/>
        <v/>
      </c>
      <c r="G13" s="199"/>
      <c r="H13" s="699"/>
      <c r="I13" s="700"/>
      <c r="J13" s="700"/>
      <c r="K13" s="700"/>
      <c r="L13" s="701"/>
      <c r="M13" s="196">
        <f t="shared" si="13"/>
        <v>0</v>
      </c>
      <c r="N13" s="100">
        <f t="shared" si="14"/>
        <v>0</v>
      </c>
      <c r="O13" s="101">
        <f t="shared" si="15"/>
        <v>0</v>
      </c>
      <c r="P13" s="102">
        <f t="shared" si="16"/>
        <v>0</v>
      </c>
      <c r="Q13" s="92">
        <f t="shared" si="17"/>
        <v>0</v>
      </c>
      <c r="R13" s="93">
        <f t="shared" si="18"/>
        <v>0</v>
      </c>
      <c r="S13" s="93">
        <f t="shared" si="5"/>
        <v>0</v>
      </c>
      <c r="T13" s="93">
        <f t="shared" si="6"/>
        <v>0</v>
      </c>
      <c r="U13" s="93">
        <f t="shared" si="19"/>
        <v>0</v>
      </c>
      <c r="V13" s="93">
        <f t="shared" si="8"/>
        <v>0</v>
      </c>
      <c r="W13" s="93">
        <f t="shared" si="9"/>
        <v>0</v>
      </c>
      <c r="X13" s="93">
        <f t="shared" si="10"/>
        <v>0</v>
      </c>
      <c r="Y13" s="6">
        <f t="shared" si="20"/>
        <v>0</v>
      </c>
      <c r="AA13" s="90"/>
      <c r="AB13" s="134"/>
      <c r="AC13" s="692"/>
      <c r="AD13" s="710"/>
      <c r="AE13" s="658"/>
      <c r="AF13" s="659"/>
      <c r="AG13" s="660"/>
      <c r="AH13" s="134"/>
      <c r="AI13" s="737"/>
      <c r="AJ13" s="738"/>
      <c r="AK13" s="738"/>
      <c r="AL13" s="738"/>
      <c r="AM13" s="738"/>
      <c r="AN13" s="739"/>
      <c r="AO13" s="134"/>
      <c r="AP13" s="134"/>
      <c r="AQ13" s="134"/>
      <c r="AR13" s="134"/>
      <c r="AS13" s="134"/>
      <c r="AT13" s="134"/>
    </row>
    <row r="14" spans="1:46" ht="25.15" customHeight="1" thickBot="1" x14ac:dyDescent="0.6">
      <c r="A14" s="692"/>
      <c r="B14" s="91">
        <v>9</v>
      </c>
      <c r="C14" s="155"/>
      <c r="D14" s="201"/>
      <c r="E14" s="202"/>
      <c r="F14" s="154" t="str">
        <f t="shared" si="0"/>
        <v/>
      </c>
      <c r="G14" s="199"/>
      <c r="H14" s="699"/>
      <c r="I14" s="700"/>
      <c r="J14" s="700"/>
      <c r="K14" s="700"/>
      <c r="L14" s="701"/>
      <c r="M14" s="196">
        <f t="shared" si="13"/>
        <v>0</v>
      </c>
      <c r="N14" s="103">
        <f>FLOOR(R14,1)</f>
        <v>0</v>
      </c>
      <c r="O14" s="104">
        <f>FLOOR(V14,1)</f>
        <v>0</v>
      </c>
      <c r="P14" s="105">
        <f>U14-X14</f>
        <v>0</v>
      </c>
      <c r="Q14" s="92">
        <f>T14+X14+Y14</f>
        <v>0</v>
      </c>
      <c r="R14" s="93">
        <f>M14/365</f>
        <v>0</v>
      </c>
      <c r="S14" s="93">
        <f>FLOOR(R14,1)</f>
        <v>0</v>
      </c>
      <c r="T14" s="93">
        <f>S14*365</f>
        <v>0</v>
      </c>
      <c r="U14" s="93">
        <f>M14-T14</f>
        <v>0</v>
      </c>
      <c r="V14" s="93">
        <f>U14/30</f>
        <v>0</v>
      </c>
      <c r="W14" s="93">
        <f>FLOOR(V14,1)</f>
        <v>0</v>
      </c>
      <c r="X14" s="93">
        <f>W14*30</f>
        <v>0</v>
      </c>
      <c r="Y14" s="6">
        <f>U14-X14</f>
        <v>0</v>
      </c>
      <c r="AA14" s="90"/>
      <c r="AB14" s="134"/>
      <c r="AC14" s="692"/>
      <c r="AD14" s="138"/>
      <c r="AE14" s="658"/>
      <c r="AF14" s="659"/>
      <c r="AG14" s="660"/>
      <c r="AH14" s="134"/>
      <c r="AI14" s="134"/>
      <c r="AJ14" s="134"/>
      <c r="AK14" s="134"/>
      <c r="AL14" s="134"/>
      <c r="AM14" s="134"/>
      <c r="AN14" s="134"/>
      <c r="AO14" s="134"/>
      <c r="AP14" s="134"/>
      <c r="AQ14" s="134"/>
      <c r="AR14" s="134"/>
      <c r="AS14" s="134"/>
      <c r="AT14" s="134"/>
    </row>
    <row r="15" spans="1:46" ht="25.15" customHeight="1" thickBot="1" x14ac:dyDescent="0.6">
      <c r="A15" s="693"/>
      <c r="B15" s="91">
        <v>10</v>
      </c>
      <c r="C15" s="155"/>
      <c r="D15" s="203"/>
      <c r="E15" s="204"/>
      <c r="F15" s="154" t="str">
        <f t="shared" si="0"/>
        <v/>
      </c>
      <c r="G15" s="200"/>
      <c r="H15" s="793"/>
      <c r="I15" s="791"/>
      <c r="J15" s="791"/>
      <c r="K15" s="791"/>
      <c r="L15" s="794"/>
      <c r="M15" s="196">
        <f t="shared" si="13"/>
        <v>0</v>
      </c>
      <c r="N15" s="106">
        <f t="shared" ref="N15:N16" si="21">FLOOR(R15,1)</f>
        <v>0</v>
      </c>
      <c r="O15" s="107">
        <f t="shared" ref="O15:O16" si="22">FLOOR(V15,1)</f>
        <v>0</v>
      </c>
      <c r="P15" s="108">
        <f t="shared" ref="P15:P16" si="23">U15-X15</f>
        <v>0</v>
      </c>
      <c r="Q15" s="92">
        <f t="shared" ref="Q15:Q16" si="24">T15+X15+Y15</f>
        <v>0</v>
      </c>
      <c r="R15" s="93">
        <f t="shared" ref="R15" si="25">M15/365</f>
        <v>0</v>
      </c>
      <c r="S15" s="93">
        <f t="shared" si="5"/>
        <v>0</v>
      </c>
      <c r="T15" s="93">
        <f t="shared" si="6"/>
        <v>0</v>
      </c>
      <c r="U15" s="93">
        <f t="shared" ref="U15" si="26">M15-T15</f>
        <v>0</v>
      </c>
      <c r="V15" s="93">
        <f t="shared" si="8"/>
        <v>0</v>
      </c>
      <c r="W15" s="93">
        <f t="shared" si="9"/>
        <v>0</v>
      </c>
      <c r="X15" s="93">
        <f t="shared" si="10"/>
        <v>0</v>
      </c>
      <c r="Y15" s="6">
        <f t="shared" ref="Y15" si="27">U15-X15</f>
        <v>0</v>
      </c>
      <c r="AB15" s="134"/>
      <c r="AC15" s="693"/>
      <c r="AD15" s="138"/>
      <c r="AE15" s="661"/>
      <c r="AF15" s="662"/>
      <c r="AG15" s="663"/>
      <c r="AH15" s="134"/>
      <c r="AI15" s="134"/>
      <c r="AJ15" s="134"/>
      <c r="AK15" s="134"/>
      <c r="AL15" s="134"/>
      <c r="AM15" s="134"/>
      <c r="AN15" s="134"/>
      <c r="AO15" s="134"/>
      <c r="AP15" s="134"/>
      <c r="AQ15" s="134"/>
      <c r="AR15" s="134"/>
      <c r="AS15" s="134"/>
      <c r="AT15" s="134"/>
    </row>
    <row r="16" spans="1:46" ht="22.5" thickBot="1" x14ac:dyDescent="0.6">
      <c r="A16" s="139"/>
      <c r="B16" s="139"/>
      <c r="C16" s="139"/>
      <c r="D16" s="139"/>
      <c r="E16" s="139"/>
      <c r="F16" s="139"/>
      <c r="G16" s="139"/>
      <c r="H16" s="139"/>
      <c r="I16" s="139"/>
      <c r="J16" s="139"/>
      <c r="K16" s="139"/>
      <c r="L16" s="139"/>
      <c r="M16" s="190">
        <f>SUM(M6:M15)</f>
        <v>0</v>
      </c>
      <c r="N16" s="110">
        <f t="shared" si="21"/>
        <v>0</v>
      </c>
      <c r="O16" s="111">
        <f t="shared" si="22"/>
        <v>0</v>
      </c>
      <c r="P16" s="112">
        <f t="shared" si="23"/>
        <v>0</v>
      </c>
      <c r="Q16" s="113">
        <f t="shared" si="24"/>
        <v>0</v>
      </c>
      <c r="R16" s="113">
        <f>M16/365</f>
        <v>0</v>
      </c>
      <c r="S16" s="113">
        <f t="shared" si="5"/>
        <v>0</v>
      </c>
      <c r="T16" s="113">
        <f t="shared" si="6"/>
        <v>0</v>
      </c>
      <c r="U16" s="113">
        <f>M16-T16</f>
        <v>0</v>
      </c>
      <c r="V16" s="113">
        <f t="shared" si="8"/>
        <v>0</v>
      </c>
      <c r="W16" s="113">
        <f t="shared" si="9"/>
        <v>0</v>
      </c>
      <c r="X16" s="113">
        <f t="shared" si="10"/>
        <v>0</v>
      </c>
      <c r="Y16" s="109"/>
      <c r="Z16" s="109"/>
      <c r="AA16" s="109"/>
      <c r="AB16" s="139"/>
      <c r="AC16" s="139"/>
      <c r="AD16" s="134"/>
      <c r="AE16" s="134"/>
      <c r="AF16" s="134"/>
      <c r="AG16" s="134"/>
      <c r="AH16" s="134"/>
      <c r="AI16" s="134"/>
      <c r="AJ16" s="134"/>
      <c r="AK16" s="134"/>
      <c r="AL16" s="134"/>
      <c r="AM16" s="134"/>
      <c r="AN16" s="134"/>
      <c r="AO16" s="134"/>
      <c r="AP16" s="134"/>
      <c r="AQ16" s="134"/>
      <c r="AR16" s="134"/>
      <c r="AS16" s="134"/>
      <c r="AT16" s="134"/>
    </row>
    <row r="17" spans="1:46" ht="22.5" thickBot="1" x14ac:dyDescent="0.6">
      <c r="A17" s="139"/>
      <c r="B17" s="139"/>
      <c r="C17" s="139"/>
      <c r="D17" s="139"/>
      <c r="E17" s="139"/>
      <c r="F17" s="139"/>
      <c r="G17" s="139"/>
      <c r="H17" s="139"/>
      <c r="I17" s="139"/>
      <c r="J17" s="139"/>
      <c r="K17" s="139"/>
      <c r="L17" s="139"/>
      <c r="M17" s="140"/>
      <c r="N17" s="141" t="s">
        <v>85</v>
      </c>
      <c r="O17" s="141" t="s">
        <v>86</v>
      </c>
      <c r="P17" s="141" t="s">
        <v>87</v>
      </c>
      <c r="Q17" s="113"/>
      <c r="R17" s="113"/>
      <c r="S17" s="113"/>
      <c r="T17" s="113"/>
      <c r="U17" s="113"/>
      <c r="V17" s="113"/>
      <c r="W17" s="113"/>
      <c r="X17" s="113"/>
      <c r="Y17" s="109"/>
      <c r="Z17" s="109"/>
      <c r="AA17" s="109"/>
      <c r="AB17" s="139"/>
      <c r="AC17" s="142" t="s">
        <v>103</v>
      </c>
      <c r="AD17" s="134"/>
      <c r="AE17" s="134"/>
      <c r="AF17" s="134"/>
      <c r="AG17" s="134"/>
      <c r="AH17" s="134"/>
      <c r="AI17" s="134"/>
      <c r="AJ17" s="134"/>
      <c r="AK17" s="134"/>
      <c r="AL17" s="134"/>
      <c r="AM17" s="134"/>
      <c r="AN17" s="134"/>
      <c r="AO17" s="134"/>
      <c r="AP17" s="134"/>
      <c r="AQ17" s="134"/>
      <c r="AR17" s="134"/>
      <c r="AS17" s="134"/>
      <c r="AT17" s="134"/>
    </row>
    <row r="18" spans="1:46" ht="23.25" thickTop="1" thickBot="1" x14ac:dyDescent="0.6">
      <c r="A18" s="674" t="s">
        <v>102</v>
      </c>
      <c r="B18" s="675"/>
      <c r="C18" s="675"/>
      <c r="D18" s="675"/>
      <c r="E18" s="675"/>
      <c r="F18" s="675"/>
      <c r="G18" s="676"/>
      <c r="H18" s="271" t="s">
        <v>30</v>
      </c>
      <c r="I18" s="671" t="s">
        <v>150</v>
      </c>
      <c r="J18" s="671"/>
      <c r="K18" s="671"/>
      <c r="L18" s="671"/>
      <c r="M18" s="99">
        <f>SUMIFS(M6:M15,G6:G15,"CS",H6:H15,"ss")</f>
        <v>0</v>
      </c>
      <c r="N18" s="114">
        <f t="shared" ref="N18:N23" si="28">FLOOR(R18,1)</f>
        <v>0</v>
      </c>
      <c r="O18" s="115">
        <f t="shared" ref="O18:O23" si="29">FLOOR(V18,1)</f>
        <v>0</v>
      </c>
      <c r="P18" s="116">
        <f t="shared" ref="P18:P23" si="30">U18-X18</f>
        <v>0</v>
      </c>
      <c r="Q18" s="117">
        <f t="shared" ref="Q18:Q23" si="31">T18+X18+Y18</f>
        <v>0</v>
      </c>
      <c r="R18" s="117">
        <f t="shared" ref="R18:R22" si="32">M18/365</f>
        <v>0</v>
      </c>
      <c r="S18" s="117">
        <f t="shared" ref="S18:S23" si="33">FLOOR(R18,1)</f>
        <v>0</v>
      </c>
      <c r="T18" s="117">
        <f t="shared" ref="T18:T23" si="34">S18*365</f>
        <v>0</v>
      </c>
      <c r="U18" s="117">
        <f t="shared" ref="U18:U22" si="35">M18-T18</f>
        <v>0</v>
      </c>
      <c r="V18" s="117">
        <f t="shared" ref="V18:V23" si="36">U18/30</f>
        <v>0</v>
      </c>
      <c r="W18" s="117">
        <f t="shared" ref="W18:W23" si="37">FLOOR(V18,1)</f>
        <v>0</v>
      </c>
      <c r="X18" s="117">
        <f t="shared" ref="X18:X23" si="38">W18*30</f>
        <v>0</v>
      </c>
      <c r="Y18" s="109"/>
      <c r="Z18" s="109"/>
      <c r="AA18" s="109"/>
      <c r="AB18" s="139"/>
      <c r="AC18" s="133">
        <f>ROUND(IF(IF(O18&gt;12,6,O18*0.5)+IF(P18&gt;15,0.5,0)+IF(N18&gt;0,6,0)&gt;12,6,IF(O18&gt;12,6,O18*0.5)+IF(P18&gt;15,0.5,0)+IF(N18&gt;0,6,0)),3)</f>
        <v>0</v>
      </c>
      <c r="AD18" s="134"/>
      <c r="AE18" s="134"/>
      <c r="AF18" s="134"/>
      <c r="AG18" s="134"/>
      <c r="AH18" s="134"/>
      <c r="AI18" s="134"/>
      <c r="AJ18" s="134"/>
      <c r="AK18" s="134"/>
      <c r="AL18" s="134"/>
      <c r="AM18" s="134"/>
      <c r="AN18" s="134"/>
      <c r="AO18" s="134"/>
      <c r="AP18" s="134"/>
      <c r="AQ18" s="134"/>
      <c r="AR18" s="134"/>
      <c r="AS18" s="134"/>
      <c r="AT18" s="134"/>
    </row>
    <row r="19" spans="1:46" ht="23.65" customHeight="1" thickTop="1" thickBot="1" x14ac:dyDescent="0.6">
      <c r="A19" s="677" t="s">
        <v>105</v>
      </c>
      <c r="B19" s="678"/>
      <c r="C19" s="678"/>
      <c r="D19" s="678"/>
      <c r="E19" s="678"/>
      <c r="F19" s="678"/>
      <c r="G19" s="679"/>
      <c r="H19" s="271" t="s">
        <v>30</v>
      </c>
      <c r="I19" s="671" t="s">
        <v>100</v>
      </c>
      <c r="J19" s="671"/>
      <c r="K19" s="671"/>
      <c r="L19" s="671"/>
      <c r="M19" s="99">
        <f>SUMIFS(M6:M15,G6:G15,"CS",H6:H15,"NON")</f>
        <v>0</v>
      </c>
      <c r="N19" s="118">
        <f t="shared" si="28"/>
        <v>0</v>
      </c>
      <c r="O19" s="119">
        <f t="shared" si="29"/>
        <v>0</v>
      </c>
      <c r="P19" s="120">
        <f t="shared" si="30"/>
        <v>0</v>
      </c>
      <c r="Q19" s="117">
        <f t="shared" si="31"/>
        <v>0</v>
      </c>
      <c r="R19" s="117">
        <f t="shared" si="32"/>
        <v>0</v>
      </c>
      <c r="S19" s="117">
        <f t="shared" si="33"/>
        <v>0</v>
      </c>
      <c r="T19" s="117">
        <f t="shared" si="34"/>
        <v>0</v>
      </c>
      <c r="U19" s="117">
        <f t="shared" si="35"/>
        <v>0</v>
      </c>
      <c r="V19" s="117">
        <f t="shared" si="36"/>
        <v>0</v>
      </c>
      <c r="W19" s="117">
        <f t="shared" si="37"/>
        <v>0</v>
      </c>
      <c r="X19" s="117">
        <f t="shared" si="38"/>
        <v>0</v>
      </c>
      <c r="Y19" s="109"/>
      <c r="Z19" s="109"/>
      <c r="AA19" s="109"/>
      <c r="AB19" s="139"/>
      <c r="AC19" s="133">
        <f>ROUND(IF(IF(O19&gt;12,3,O19*0.25)+IF(P19&gt;15,0.25,0)+IF(N19&gt;0,3,0)&gt;12,6,IF(O19&gt;12,3,O19*0.25)+IF(P19&gt;15,0.25,0)+IF(N19&gt;0,3,0)),3)</f>
        <v>0</v>
      </c>
      <c r="AD19" s="134"/>
      <c r="AE19" s="134"/>
      <c r="AF19" s="134"/>
      <c r="AG19" s="134"/>
      <c r="AH19" s="134"/>
      <c r="AI19" s="134"/>
      <c r="AJ19" s="134"/>
      <c r="AK19" s="134"/>
      <c r="AL19" s="134"/>
      <c r="AM19" s="134"/>
      <c r="AN19" s="134"/>
      <c r="AO19" s="134"/>
      <c r="AP19" s="134"/>
      <c r="AQ19" s="134"/>
      <c r="AR19" s="134"/>
      <c r="AS19" s="134"/>
      <c r="AT19" s="134"/>
    </row>
    <row r="20" spans="1:46" ht="23.65" customHeight="1" thickTop="1" thickBot="1" x14ac:dyDescent="0.6">
      <c r="A20" s="680"/>
      <c r="B20" s="681"/>
      <c r="C20" s="681"/>
      <c r="D20" s="681"/>
      <c r="E20" s="681"/>
      <c r="F20" s="681"/>
      <c r="G20" s="682"/>
      <c r="H20" s="272" t="s">
        <v>101</v>
      </c>
      <c r="I20" s="671" t="s">
        <v>150</v>
      </c>
      <c r="J20" s="671"/>
      <c r="K20" s="671"/>
      <c r="L20" s="671"/>
      <c r="M20" s="99">
        <f>SUMIFS(M6:M15,G6:G15,"ALTRO",H6:H15,"SS")+ SUMIFS(M6:M15,G6:G15,"AT",H6:H15,"SS")+SUMIFS(M6:M15,G6:G15,"AA",H6:H15,"SS")</f>
        <v>0</v>
      </c>
      <c r="N20" s="121">
        <f t="shared" si="28"/>
        <v>0</v>
      </c>
      <c r="O20" s="122">
        <f t="shared" si="29"/>
        <v>0</v>
      </c>
      <c r="P20" s="123">
        <f t="shared" si="30"/>
        <v>0</v>
      </c>
      <c r="Q20" s="117">
        <f t="shared" si="31"/>
        <v>0</v>
      </c>
      <c r="R20" s="117">
        <f t="shared" si="32"/>
        <v>0</v>
      </c>
      <c r="S20" s="117">
        <f t="shared" si="33"/>
        <v>0</v>
      </c>
      <c r="T20" s="117">
        <f t="shared" si="34"/>
        <v>0</v>
      </c>
      <c r="U20" s="117">
        <f t="shared" si="35"/>
        <v>0</v>
      </c>
      <c r="V20" s="117">
        <f t="shared" si="36"/>
        <v>0</v>
      </c>
      <c r="W20" s="117">
        <f t="shared" si="37"/>
        <v>0</v>
      </c>
      <c r="X20" s="117">
        <f t="shared" si="38"/>
        <v>0</v>
      </c>
      <c r="Y20" s="109"/>
      <c r="Z20" s="109"/>
      <c r="AA20" s="109"/>
      <c r="AB20" s="139"/>
      <c r="AC20" s="133">
        <f>ROUND(IF(IF(O20&gt;12,1.8,O20*0.15)+IF(P20&gt;15,0.15,0)+IF(N20&gt;0,1.8,0)&gt;12,1.8,IF(O20&gt;12,1.8,O20*0.15)+IF(P20&gt;15,0.15,0)+IF(N20&gt;0,1.8,0)),3)</f>
        <v>0</v>
      </c>
      <c r="AD20" s="134"/>
      <c r="AE20" s="134"/>
      <c r="AF20" s="134"/>
      <c r="AG20" s="134"/>
      <c r="AH20" s="134"/>
      <c r="AI20" s="134"/>
      <c r="AJ20" s="134"/>
      <c r="AK20" s="134"/>
      <c r="AL20" s="134"/>
      <c r="AM20" s="134"/>
      <c r="AN20" s="134"/>
      <c r="AO20" s="134"/>
      <c r="AP20" s="134"/>
      <c r="AQ20" s="134"/>
      <c r="AR20" s="134"/>
      <c r="AS20" s="134"/>
      <c r="AT20" s="134"/>
    </row>
    <row r="21" spans="1:46" ht="23.65" customHeight="1" thickTop="1" thickBot="1" x14ac:dyDescent="0.6">
      <c r="A21" s="680"/>
      <c r="B21" s="681"/>
      <c r="C21" s="681"/>
      <c r="D21" s="681"/>
      <c r="E21" s="681"/>
      <c r="F21" s="681"/>
      <c r="G21" s="682"/>
      <c r="H21" s="272" t="s">
        <v>101</v>
      </c>
      <c r="I21" s="671" t="s">
        <v>100</v>
      </c>
      <c r="J21" s="671"/>
      <c r="K21" s="671"/>
      <c r="L21" s="671"/>
      <c r="M21" s="99">
        <f>SUMIFS(M6:M15,G6:G15,"ALTRO",H6:H15,"NON")+      SUMIFS(M6:M15,G6:G15,"Aa",H6:H15,"NON")+    SUMIFS(M6:M15,G6:G15,"AT",H6:H15,"NON")</f>
        <v>0</v>
      </c>
      <c r="N21" s="124">
        <f t="shared" si="28"/>
        <v>0</v>
      </c>
      <c r="O21" s="125">
        <f t="shared" si="29"/>
        <v>0</v>
      </c>
      <c r="P21" s="126">
        <f t="shared" si="30"/>
        <v>0</v>
      </c>
      <c r="Q21" s="117">
        <f t="shared" si="31"/>
        <v>0</v>
      </c>
      <c r="R21" s="117">
        <f t="shared" si="32"/>
        <v>0</v>
      </c>
      <c r="S21" s="117">
        <f t="shared" si="33"/>
        <v>0</v>
      </c>
      <c r="T21" s="117">
        <f t="shared" si="34"/>
        <v>0</v>
      </c>
      <c r="U21" s="117">
        <f t="shared" si="35"/>
        <v>0</v>
      </c>
      <c r="V21" s="117">
        <f t="shared" si="36"/>
        <v>0</v>
      </c>
      <c r="W21" s="117">
        <f t="shared" si="37"/>
        <v>0</v>
      </c>
      <c r="X21" s="117">
        <f t="shared" si="38"/>
        <v>0</v>
      </c>
      <c r="Y21" s="109"/>
      <c r="Z21" s="109"/>
      <c r="AA21" s="109"/>
      <c r="AB21" s="139"/>
      <c r="AC21" s="133">
        <f>ROUND(IF(IF(O21&gt;12,0.9,O21*0.075)+IF(P21&gt;15,0.075,0)+IF(N21&gt;0,0.9,0)&gt;12,0.9,IF(O21&gt;12,0.9,O21*0.075)+IF(P21&gt;15,0.075,0)+IF(N21&gt;0,0.9,0)),3)</f>
        <v>0</v>
      </c>
      <c r="AD21" s="134"/>
      <c r="AE21" s="134"/>
      <c r="AF21" s="134"/>
      <c r="AG21" s="134"/>
      <c r="AH21" s="134"/>
      <c r="AI21" s="134"/>
      <c r="AJ21" s="134"/>
      <c r="AK21" s="134"/>
      <c r="AL21" s="134"/>
      <c r="AM21" s="134"/>
      <c r="AN21" s="134"/>
      <c r="AO21" s="134"/>
      <c r="AP21" s="134"/>
      <c r="AQ21" s="134"/>
      <c r="AR21" s="134"/>
      <c r="AS21" s="134"/>
      <c r="AT21" s="134"/>
    </row>
    <row r="22" spans="1:46" ht="23.65" customHeight="1" thickTop="1" thickBot="1" x14ac:dyDescent="0.6">
      <c r="A22" s="641" t="s">
        <v>109</v>
      </c>
      <c r="B22" s="642"/>
      <c r="C22" s="642"/>
      <c r="D22" s="642"/>
      <c r="E22" s="642"/>
      <c r="F22" s="645" t="str">
        <f>IF(+Anno_1=0,"",+Anno_1)</f>
        <v/>
      </c>
      <c r="G22" s="646"/>
      <c r="H22" s="272" t="s">
        <v>101</v>
      </c>
      <c r="I22" s="671" t="s">
        <v>154</v>
      </c>
      <c r="J22" s="671"/>
      <c r="K22" s="671"/>
      <c r="L22" s="671"/>
      <c r="M22" s="99">
        <f>SUMIFS(M6:M15,G6:G15,"ALTRO",H6:H15,"ENTE")</f>
        <v>0</v>
      </c>
      <c r="N22" s="127">
        <f t="shared" si="28"/>
        <v>0</v>
      </c>
      <c r="O22" s="128">
        <f t="shared" si="29"/>
        <v>0</v>
      </c>
      <c r="P22" s="129">
        <f t="shared" si="30"/>
        <v>0</v>
      </c>
      <c r="Q22" s="117">
        <f t="shared" si="31"/>
        <v>0</v>
      </c>
      <c r="R22" s="117">
        <f t="shared" si="32"/>
        <v>0</v>
      </c>
      <c r="S22" s="117">
        <f t="shared" si="33"/>
        <v>0</v>
      </c>
      <c r="T22" s="117">
        <f t="shared" si="34"/>
        <v>0</v>
      </c>
      <c r="U22" s="117">
        <f t="shared" si="35"/>
        <v>0</v>
      </c>
      <c r="V22" s="117">
        <f t="shared" si="36"/>
        <v>0</v>
      </c>
      <c r="W22" s="117">
        <f t="shared" si="37"/>
        <v>0</v>
      </c>
      <c r="X22" s="117">
        <f t="shared" si="38"/>
        <v>0</v>
      </c>
      <c r="Y22" s="109"/>
      <c r="Z22" s="109"/>
      <c r="AA22" s="109"/>
      <c r="AB22" s="139"/>
      <c r="AC22" s="133">
        <f>ROUND(IF(IF(O22&gt;12,0.6,O22*0.05)+IF(P22&gt;15,0.05,0)+IF(N22&gt;0,0.6,0)&gt;12,0.6,IF(O22&gt;12,0.6,O22*0.05)+IF(P22&gt;15,0.05,0)+IF(N22&gt;0,0.6,0)),3)</f>
        <v>0</v>
      </c>
      <c r="AD22" s="134"/>
      <c r="AE22" s="134"/>
      <c r="AF22" s="134"/>
      <c r="AG22" s="134"/>
      <c r="AH22" s="134"/>
      <c r="AI22" s="134"/>
      <c r="AJ22" s="134"/>
      <c r="AK22" s="134"/>
      <c r="AL22" s="134"/>
      <c r="AM22" s="134"/>
      <c r="AN22" s="134"/>
      <c r="AO22" s="134"/>
      <c r="AP22" s="134"/>
      <c r="AQ22" s="134"/>
      <c r="AR22" s="134"/>
      <c r="AS22" s="134"/>
      <c r="AT22" s="134"/>
    </row>
    <row r="23" spans="1:46" ht="23.65" customHeight="1" thickTop="1" thickBot="1" x14ac:dyDescent="0.6">
      <c r="A23" s="643"/>
      <c r="B23" s="644"/>
      <c r="C23" s="644"/>
      <c r="D23" s="644"/>
      <c r="E23" s="644"/>
      <c r="F23" s="647"/>
      <c r="G23" s="648"/>
      <c r="H23" s="668" t="s">
        <v>110</v>
      </c>
      <c r="I23" s="669"/>
      <c r="J23" s="669"/>
      <c r="K23" s="669"/>
      <c r="L23" s="670"/>
      <c r="M23" s="94">
        <f>SUM(M18:M22)</f>
        <v>0</v>
      </c>
      <c r="N23" s="206">
        <f t="shared" si="28"/>
        <v>0</v>
      </c>
      <c r="O23" s="207">
        <f t="shared" si="29"/>
        <v>0</v>
      </c>
      <c r="P23" s="208">
        <f t="shared" si="30"/>
        <v>0</v>
      </c>
      <c r="Q23" s="113">
        <f t="shared" si="31"/>
        <v>0</v>
      </c>
      <c r="R23" s="113">
        <f>M23/365</f>
        <v>0</v>
      </c>
      <c r="S23" s="113">
        <f t="shared" si="33"/>
        <v>0</v>
      </c>
      <c r="T23" s="113">
        <f t="shared" si="34"/>
        <v>0</v>
      </c>
      <c r="U23" s="113">
        <f>M23-T23</f>
        <v>0</v>
      </c>
      <c r="V23" s="113">
        <f t="shared" si="36"/>
        <v>0</v>
      </c>
      <c r="W23" s="113">
        <f t="shared" si="37"/>
        <v>0</v>
      </c>
      <c r="X23" s="113">
        <f t="shared" si="38"/>
        <v>0</v>
      </c>
      <c r="Y23" s="109"/>
      <c r="Z23" s="109"/>
      <c r="AA23" s="109"/>
      <c r="AB23" s="139"/>
      <c r="AC23" s="205">
        <f>IF(SUM(AC18:AC22)&gt;6,6,SUM(AC18:AC22))</f>
        <v>0</v>
      </c>
      <c r="AD23" s="134"/>
      <c r="AE23" s="134"/>
      <c r="AF23" s="134"/>
      <c r="AG23" s="134"/>
      <c r="AH23" s="134"/>
      <c r="AI23" s="134"/>
      <c r="AJ23" s="134"/>
      <c r="AK23" s="134"/>
      <c r="AL23" s="134"/>
      <c r="AM23" s="134"/>
      <c r="AN23" s="134"/>
      <c r="AO23" s="134"/>
      <c r="AP23" s="134"/>
      <c r="AQ23" s="134"/>
      <c r="AR23" s="134"/>
      <c r="AS23" s="134"/>
      <c r="AT23" s="134"/>
    </row>
    <row r="24" spans="1:46" ht="22.9" x14ac:dyDescent="0.4">
      <c r="A24" s="139"/>
      <c r="B24" s="139"/>
      <c r="C24" s="139"/>
      <c r="D24" s="139"/>
      <c r="E24" s="139"/>
      <c r="F24" s="139"/>
      <c r="G24" s="139"/>
      <c r="H24" s="143"/>
      <c r="I24" s="144"/>
      <c r="J24" s="145"/>
      <c r="K24" s="145"/>
      <c r="L24" s="145"/>
      <c r="M24" s="140"/>
      <c r="N24" s="146"/>
      <c r="O24" s="146"/>
      <c r="P24" s="146"/>
      <c r="Q24" s="109"/>
      <c r="R24" s="109"/>
      <c r="S24" s="109"/>
      <c r="T24" s="109"/>
      <c r="U24" s="109"/>
      <c r="V24" s="109"/>
      <c r="W24" s="109"/>
      <c r="X24" s="109"/>
      <c r="Y24" s="109"/>
      <c r="Z24" s="109"/>
      <c r="AA24" s="109"/>
      <c r="AB24" s="139"/>
      <c r="AC24" s="147"/>
      <c r="AD24" s="134"/>
      <c r="AE24" s="134"/>
      <c r="AF24" s="134"/>
      <c r="AG24" s="134"/>
      <c r="AH24" s="134"/>
      <c r="AI24" s="134"/>
      <c r="AJ24" s="134"/>
      <c r="AK24" s="134"/>
      <c r="AL24" s="134"/>
      <c r="AM24" s="134"/>
      <c r="AN24" s="134"/>
      <c r="AO24" s="134"/>
      <c r="AP24" s="134"/>
      <c r="AQ24" s="134"/>
      <c r="AR24" s="134"/>
      <c r="AS24" s="134"/>
      <c r="AT24" s="134"/>
    </row>
    <row r="25" spans="1:46" ht="22.5" thickBot="1" x14ac:dyDescent="0.6">
      <c r="A25" s="139"/>
      <c r="B25" s="139"/>
      <c r="C25" s="139"/>
      <c r="D25" s="139"/>
      <c r="E25" s="139"/>
      <c r="F25" s="139"/>
      <c r="G25" s="139"/>
      <c r="H25" s="139"/>
      <c r="I25" s="139"/>
      <c r="J25" s="139"/>
      <c r="K25" s="139"/>
      <c r="L25" s="139"/>
      <c r="M25" s="140"/>
      <c r="N25" s="141" t="s">
        <v>85</v>
      </c>
      <c r="O25" s="141" t="s">
        <v>86</v>
      </c>
      <c r="P25" s="141" t="s">
        <v>87</v>
      </c>
      <c r="Q25" s="113"/>
      <c r="R25" s="113"/>
      <c r="S25" s="113"/>
      <c r="T25" s="113"/>
      <c r="U25" s="113"/>
      <c r="V25" s="113"/>
      <c r="W25" s="113"/>
      <c r="X25" s="113"/>
      <c r="Y25" s="109"/>
      <c r="Z25" s="109"/>
      <c r="AA25" s="109"/>
      <c r="AB25" s="139"/>
      <c r="AC25" s="142" t="s">
        <v>103</v>
      </c>
      <c r="AD25" s="134"/>
      <c r="AE25" s="134"/>
      <c r="AF25" s="134"/>
      <c r="AG25" s="134"/>
      <c r="AH25" s="134"/>
      <c r="AI25" s="134"/>
      <c r="AJ25" s="134"/>
      <c r="AK25" s="134"/>
      <c r="AL25" s="134"/>
      <c r="AM25" s="134"/>
      <c r="AN25" s="134"/>
      <c r="AO25" s="134"/>
      <c r="AP25" s="134"/>
      <c r="AQ25" s="134"/>
      <c r="AR25" s="134"/>
      <c r="AS25" s="134"/>
      <c r="AT25" s="134"/>
    </row>
    <row r="26" spans="1:46" ht="23.25" thickTop="1" thickBot="1" x14ac:dyDescent="0.6">
      <c r="A26" s="814" t="s">
        <v>102</v>
      </c>
      <c r="B26" s="815"/>
      <c r="C26" s="815"/>
      <c r="D26" s="815"/>
      <c r="E26" s="815"/>
      <c r="F26" s="815"/>
      <c r="G26" s="816"/>
      <c r="H26" s="273" t="s">
        <v>37</v>
      </c>
      <c r="I26" s="718" t="s">
        <v>150</v>
      </c>
      <c r="J26" s="719"/>
      <c r="K26" s="719"/>
      <c r="L26" s="720"/>
      <c r="M26" s="99">
        <f>SUMIFS(M6:M15,G6:G15,"AA",H6:H15,"ss")</f>
        <v>0</v>
      </c>
      <c r="N26" s="130">
        <f t="shared" ref="N26:N31" si="39">FLOOR(R26,1)</f>
        <v>0</v>
      </c>
      <c r="O26" s="131">
        <f t="shared" ref="O26:O31" si="40">FLOOR(V26,1)</f>
        <v>0</v>
      </c>
      <c r="P26" s="132">
        <f t="shared" ref="P26:P31" si="41">U26-X26</f>
        <v>0</v>
      </c>
      <c r="Q26" s="113">
        <f t="shared" ref="Q26:Q31" si="42">T26+X26+Y26</f>
        <v>0</v>
      </c>
      <c r="R26" s="113">
        <f t="shared" ref="R26:R30" si="43">M26/365</f>
        <v>0</v>
      </c>
      <c r="S26" s="113">
        <f t="shared" ref="S26:S31" si="44">FLOOR(R26,1)</f>
        <v>0</v>
      </c>
      <c r="T26" s="113">
        <f t="shared" ref="T26:T31" si="45">S26*365</f>
        <v>0</v>
      </c>
      <c r="U26" s="113">
        <f t="shared" ref="U26:U30" si="46">M26-T26</f>
        <v>0</v>
      </c>
      <c r="V26" s="113">
        <f t="shared" ref="V26:V31" si="47">U26/30</f>
        <v>0</v>
      </c>
      <c r="W26" s="113">
        <f t="shared" ref="W26:W31" si="48">FLOOR(V26,1)</f>
        <v>0</v>
      </c>
      <c r="X26" s="113">
        <f t="shared" ref="X26:X31" si="49">W26*30</f>
        <v>0</v>
      </c>
      <c r="Y26" s="109"/>
      <c r="Z26" s="109"/>
      <c r="AA26" s="109"/>
      <c r="AB26" s="139"/>
      <c r="AC26" s="133">
        <f>ROUND(IF(IF(O26&gt;12,6,O26*0.5)+IF(P26&gt;15,0.5,0)+IF(N26&gt;0,6,0)&gt;12,6,IF(O26&gt;12,6,O26*0.5)+IF(P26&gt;15,0.5,0)+IF(N26&gt;0,6,0)),3)</f>
        <v>0</v>
      </c>
      <c r="AD26" s="134"/>
      <c r="AE26" s="134"/>
      <c r="AF26" s="134"/>
      <c r="AG26" s="134"/>
      <c r="AH26" s="134"/>
      <c r="AI26" s="134"/>
      <c r="AJ26" s="134"/>
      <c r="AK26" s="134"/>
      <c r="AL26" s="134"/>
      <c r="AM26" s="134"/>
      <c r="AN26" s="134"/>
      <c r="AO26" s="134"/>
      <c r="AP26" s="134"/>
      <c r="AQ26" s="134"/>
      <c r="AR26" s="134"/>
      <c r="AS26" s="134"/>
      <c r="AT26" s="134"/>
    </row>
    <row r="27" spans="1:46" ht="23.65" customHeight="1" thickTop="1" thickBot="1" x14ac:dyDescent="0.6">
      <c r="A27" s="808" t="s">
        <v>104</v>
      </c>
      <c r="B27" s="809"/>
      <c r="C27" s="809"/>
      <c r="D27" s="809"/>
      <c r="E27" s="809"/>
      <c r="F27" s="809"/>
      <c r="G27" s="810"/>
      <c r="H27" s="273" t="s">
        <v>37</v>
      </c>
      <c r="I27" s="718" t="s">
        <v>100</v>
      </c>
      <c r="J27" s="719"/>
      <c r="K27" s="719"/>
      <c r="L27" s="720"/>
      <c r="M27" s="99">
        <f>SUMIFS(M6:M15,G6:G15,"AA",H6:H15,"NON")</f>
        <v>0</v>
      </c>
      <c r="N27" s="121">
        <f t="shared" si="39"/>
        <v>0</v>
      </c>
      <c r="O27" s="122">
        <f t="shared" si="40"/>
        <v>0</v>
      </c>
      <c r="P27" s="123">
        <f t="shared" si="41"/>
        <v>0</v>
      </c>
      <c r="Q27" s="113">
        <f t="shared" si="42"/>
        <v>0</v>
      </c>
      <c r="R27" s="113">
        <f t="shared" si="43"/>
        <v>0</v>
      </c>
      <c r="S27" s="113">
        <f t="shared" si="44"/>
        <v>0</v>
      </c>
      <c r="T27" s="113">
        <f t="shared" si="45"/>
        <v>0</v>
      </c>
      <c r="U27" s="113">
        <f t="shared" si="46"/>
        <v>0</v>
      </c>
      <c r="V27" s="113">
        <f t="shared" si="47"/>
        <v>0</v>
      </c>
      <c r="W27" s="113">
        <f t="shared" si="48"/>
        <v>0</v>
      </c>
      <c r="X27" s="113">
        <f t="shared" si="49"/>
        <v>0</v>
      </c>
      <c r="Y27" s="109"/>
      <c r="Z27" s="109"/>
      <c r="AA27" s="109"/>
      <c r="AB27" s="139"/>
      <c r="AC27" s="133">
        <f>IF(IF(O27&gt;12,3,O27*0.25)+IF(P27&gt;15,0.25,0)+IF(N27&gt;0,3,0)&gt;12,6,IF(O27&gt;12,3,O27*0.25)+IF(P27&gt;15,0.25,0)+IF(N27&gt;0,3,0))</f>
        <v>0</v>
      </c>
      <c r="AD27" s="134"/>
      <c r="AE27" s="134"/>
      <c r="AF27" s="134"/>
      <c r="AG27" s="134"/>
      <c r="AH27" s="134"/>
      <c r="AI27" s="134"/>
      <c r="AJ27" s="134"/>
      <c r="AK27" s="134"/>
      <c r="AL27" s="134"/>
      <c r="AM27" s="134"/>
      <c r="AN27" s="134"/>
      <c r="AO27" s="134"/>
      <c r="AP27" s="134"/>
      <c r="AQ27" s="134"/>
      <c r="AR27" s="134"/>
      <c r="AS27" s="134"/>
      <c r="AT27" s="134"/>
    </row>
    <row r="28" spans="1:46" ht="23.65" customHeight="1" thickTop="1" thickBot="1" x14ac:dyDescent="0.6">
      <c r="A28" s="811"/>
      <c r="B28" s="812"/>
      <c r="C28" s="812"/>
      <c r="D28" s="812"/>
      <c r="E28" s="812"/>
      <c r="F28" s="812"/>
      <c r="G28" s="813"/>
      <c r="H28" s="274" t="s">
        <v>101</v>
      </c>
      <c r="I28" s="718" t="s">
        <v>150</v>
      </c>
      <c r="J28" s="719"/>
      <c r="K28" s="719"/>
      <c r="L28" s="720"/>
      <c r="M28" s="99">
        <f xml:space="preserve">   SUMIFS(M6:M15,G6:G15,"ALTRO",H6:H15,"SS")   +     SUMIFS(M6:M15,G6:G15,"CS",H6:H15,"SS")+SUMIFS(M6:M15,G6:G15,"AT",H6:H15,"SS")</f>
        <v>0</v>
      </c>
      <c r="N28" s="121">
        <f t="shared" si="39"/>
        <v>0</v>
      </c>
      <c r="O28" s="122">
        <f t="shared" si="40"/>
        <v>0</v>
      </c>
      <c r="P28" s="123">
        <f t="shared" si="41"/>
        <v>0</v>
      </c>
      <c r="Q28" s="113">
        <f t="shared" si="42"/>
        <v>0</v>
      </c>
      <c r="R28" s="113">
        <f t="shared" si="43"/>
        <v>0</v>
      </c>
      <c r="S28" s="113">
        <f t="shared" si="44"/>
        <v>0</v>
      </c>
      <c r="T28" s="113">
        <f t="shared" si="45"/>
        <v>0</v>
      </c>
      <c r="U28" s="113">
        <f t="shared" si="46"/>
        <v>0</v>
      </c>
      <c r="V28" s="113">
        <f t="shared" si="47"/>
        <v>0</v>
      </c>
      <c r="W28" s="113">
        <f t="shared" si="48"/>
        <v>0</v>
      </c>
      <c r="X28" s="113">
        <f t="shared" si="49"/>
        <v>0</v>
      </c>
      <c r="Y28" s="109"/>
      <c r="Z28" s="109"/>
      <c r="AA28" s="109"/>
      <c r="AB28" s="139"/>
      <c r="AC28" s="133">
        <f>ROUND(IF(IF(O28&gt;12,1.2,O28*0.1)+IF(P28&gt;15,0.1,0)+IF(N28&gt;0,1.2,0)&gt;12,1.2,IF(O28&gt;12,1.2,O28*0.1)+IF(P28&gt;15,0.1,0)+IF(N28&gt;0,1.2,0)),3)</f>
        <v>0</v>
      </c>
      <c r="AD28" s="134"/>
      <c r="AE28" s="134"/>
      <c r="AF28" s="134"/>
      <c r="AG28" s="134"/>
      <c r="AH28" s="134"/>
      <c r="AI28" s="134"/>
      <c r="AJ28" s="134"/>
      <c r="AK28" s="134"/>
      <c r="AL28" s="134"/>
      <c r="AM28" s="134"/>
      <c r="AN28" s="134"/>
      <c r="AO28" s="134"/>
      <c r="AP28" s="134"/>
      <c r="AQ28" s="134"/>
      <c r="AR28" s="134"/>
      <c r="AS28" s="134"/>
      <c r="AT28" s="134"/>
    </row>
    <row r="29" spans="1:46" ht="23.65" customHeight="1" thickTop="1" thickBot="1" x14ac:dyDescent="0.6">
      <c r="A29" s="811"/>
      <c r="B29" s="812"/>
      <c r="C29" s="812"/>
      <c r="D29" s="812"/>
      <c r="E29" s="812"/>
      <c r="F29" s="812"/>
      <c r="G29" s="813"/>
      <c r="H29" s="274" t="s">
        <v>101</v>
      </c>
      <c r="I29" s="718" t="s">
        <v>100</v>
      </c>
      <c r="J29" s="719"/>
      <c r="K29" s="719"/>
      <c r="L29" s="720"/>
      <c r="M29" s="99">
        <f>SUMIFS(M6:M15,G6:G15,"ALTRO",H6:H15,"NON")     +SUMIFS(M6:M15,G6:G15,"cs",H6:H15,"NON")      +SUMIFS(M6:M15,G6:G15,"AT",H6:H15,"NON")</f>
        <v>0</v>
      </c>
      <c r="N29" s="121">
        <f t="shared" si="39"/>
        <v>0</v>
      </c>
      <c r="O29" s="122">
        <f t="shared" si="40"/>
        <v>0</v>
      </c>
      <c r="P29" s="123">
        <f t="shared" si="41"/>
        <v>0</v>
      </c>
      <c r="Q29" s="113">
        <f t="shared" si="42"/>
        <v>0</v>
      </c>
      <c r="R29" s="113">
        <f t="shared" si="43"/>
        <v>0</v>
      </c>
      <c r="S29" s="113">
        <f t="shared" si="44"/>
        <v>0</v>
      </c>
      <c r="T29" s="113">
        <f t="shared" si="45"/>
        <v>0</v>
      </c>
      <c r="U29" s="113">
        <f t="shared" si="46"/>
        <v>0</v>
      </c>
      <c r="V29" s="113">
        <f t="shared" si="47"/>
        <v>0</v>
      </c>
      <c r="W29" s="113">
        <f t="shared" si="48"/>
        <v>0</v>
      </c>
      <c r="X29" s="113">
        <f t="shared" si="49"/>
        <v>0</v>
      </c>
      <c r="Y29" s="109"/>
      <c r="Z29" s="109"/>
      <c r="AA29" s="109"/>
      <c r="AB29" s="139"/>
      <c r="AC29" s="133">
        <f>ROUND(IF(IF(O29&gt;12,0.6,O29*0.05)+IF(P29&gt;15,0.05,0)+IF(N29&gt;0,0.6,0)&gt;12,0.6,IF(O29&gt;12,0.6,O29*0.05)+IF(P29&gt;15,0.05,0)+IF(N29&gt;0,0.6,0)),3)</f>
        <v>0</v>
      </c>
      <c r="AD29" s="134"/>
      <c r="AE29" s="134"/>
      <c r="AF29" s="134"/>
      <c r="AG29" s="134"/>
      <c r="AH29" s="134"/>
      <c r="AI29" s="134"/>
      <c r="AJ29" s="134"/>
      <c r="AK29" s="134"/>
      <c r="AL29" s="134"/>
      <c r="AM29" s="134"/>
      <c r="AN29" s="134"/>
      <c r="AO29" s="134"/>
      <c r="AP29" s="134"/>
      <c r="AQ29" s="134"/>
      <c r="AR29" s="134"/>
      <c r="AS29" s="134"/>
      <c r="AT29" s="134"/>
    </row>
    <row r="30" spans="1:46" ht="23.65" customHeight="1" thickTop="1" thickBot="1" x14ac:dyDescent="0.6">
      <c r="A30" s="817" t="s">
        <v>109</v>
      </c>
      <c r="B30" s="818"/>
      <c r="C30" s="818"/>
      <c r="D30" s="818"/>
      <c r="E30" s="818"/>
      <c r="F30" s="770" t="str">
        <f>IF(+Anno_1=0,"",+Anno_1)</f>
        <v/>
      </c>
      <c r="G30" s="771"/>
      <c r="H30" s="274" t="s">
        <v>101</v>
      </c>
      <c r="I30" s="718" t="s">
        <v>154</v>
      </c>
      <c r="J30" s="719"/>
      <c r="K30" s="719"/>
      <c r="L30" s="720"/>
      <c r="M30" s="194">
        <f>SUMIFS(M6:M15,G6:G15,"ALTRO",H6:H15,"ENTE")</f>
        <v>0</v>
      </c>
      <c r="N30" s="118">
        <f t="shared" si="39"/>
        <v>0</v>
      </c>
      <c r="O30" s="119">
        <f t="shared" si="40"/>
        <v>0</v>
      </c>
      <c r="P30" s="120">
        <f t="shared" si="41"/>
        <v>0</v>
      </c>
      <c r="Q30" s="113">
        <f t="shared" si="42"/>
        <v>0</v>
      </c>
      <c r="R30" s="113">
        <f t="shared" si="43"/>
        <v>0</v>
      </c>
      <c r="S30" s="113">
        <f t="shared" si="44"/>
        <v>0</v>
      </c>
      <c r="T30" s="113">
        <f t="shared" si="45"/>
        <v>0</v>
      </c>
      <c r="U30" s="113">
        <f t="shared" si="46"/>
        <v>0</v>
      </c>
      <c r="V30" s="113">
        <f t="shared" si="47"/>
        <v>0</v>
      </c>
      <c r="W30" s="113">
        <f t="shared" si="48"/>
        <v>0</v>
      </c>
      <c r="X30" s="113">
        <f t="shared" si="49"/>
        <v>0</v>
      </c>
      <c r="Y30" s="109"/>
      <c r="Z30" s="109"/>
      <c r="AA30" s="109"/>
      <c r="AB30" s="139"/>
      <c r="AC30" s="133">
        <f>ROUND(IF(IF(O30&gt;12,0.6,O30*0.05)+IF(P30&gt;15,0.05,0)+IF(N30&gt;0,0.6,0)&gt;12,0.6,IF(O30&gt;12,0.6,O30*0.05)+IF(P30&gt;15,0.05,0)+IF(N30&gt;0,0.6,0)),3)</f>
        <v>0</v>
      </c>
      <c r="AD30" s="134"/>
      <c r="AE30" s="134"/>
      <c r="AF30" s="134"/>
      <c r="AG30" s="134"/>
      <c r="AH30" s="134"/>
      <c r="AI30" s="134"/>
      <c r="AJ30" s="134"/>
      <c r="AK30" s="134"/>
      <c r="AL30" s="134"/>
      <c r="AM30" s="134"/>
      <c r="AN30" s="134"/>
      <c r="AO30" s="134"/>
      <c r="AP30" s="134"/>
      <c r="AQ30" s="134"/>
      <c r="AR30" s="134"/>
      <c r="AS30" s="134"/>
      <c r="AT30" s="134"/>
    </row>
    <row r="31" spans="1:46" ht="23.65" customHeight="1" thickTop="1" thickBot="1" x14ac:dyDescent="0.6">
      <c r="A31" s="819"/>
      <c r="B31" s="820"/>
      <c r="C31" s="820"/>
      <c r="D31" s="820"/>
      <c r="E31" s="820"/>
      <c r="F31" s="772"/>
      <c r="G31" s="773"/>
      <c r="H31" s="668" t="s">
        <v>110</v>
      </c>
      <c r="I31" s="669"/>
      <c r="J31" s="669"/>
      <c r="K31" s="669"/>
      <c r="L31" s="670"/>
      <c r="M31" s="98">
        <f>SUM(M26:M30)</f>
        <v>0</v>
      </c>
      <c r="N31" s="209">
        <f t="shared" si="39"/>
        <v>0</v>
      </c>
      <c r="O31" s="207">
        <f t="shared" si="40"/>
        <v>0</v>
      </c>
      <c r="P31" s="208">
        <f t="shared" si="41"/>
        <v>0</v>
      </c>
      <c r="Q31" s="113">
        <f t="shared" si="42"/>
        <v>0</v>
      </c>
      <c r="R31" s="113">
        <f>M31/365</f>
        <v>0</v>
      </c>
      <c r="S31" s="113">
        <f t="shared" si="44"/>
        <v>0</v>
      </c>
      <c r="T31" s="113">
        <f t="shared" si="45"/>
        <v>0</v>
      </c>
      <c r="U31" s="113">
        <f>M31-T31</f>
        <v>0</v>
      </c>
      <c r="V31" s="113">
        <f t="shared" si="47"/>
        <v>0</v>
      </c>
      <c r="W31" s="113">
        <f t="shared" si="48"/>
        <v>0</v>
      </c>
      <c r="X31" s="113">
        <f t="shared" si="49"/>
        <v>0</v>
      </c>
      <c r="Y31" s="109"/>
      <c r="Z31" s="109"/>
      <c r="AA31" s="109"/>
      <c r="AB31" s="139"/>
      <c r="AC31" s="205">
        <f>IF(SUM(AC26:AC30)&gt;6,6,SUM(AC26:AC30))</f>
        <v>0</v>
      </c>
      <c r="AD31" s="134"/>
      <c r="AE31" s="134"/>
      <c r="AF31" s="134"/>
      <c r="AG31" s="134"/>
      <c r="AH31" s="134"/>
      <c r="AI31" s="134"/>
      <c r="AJ31" s="134"/>
      <c r="AK31" s="134"/>
      <c r="AL31" s="134"/>
      <c r="AM31" s="134"/>
      <c r="AN31" s="134"/>
      <c r="AO31" s="134"/>
      <c r="AP31" s="134"/>
      <c r="AQ31" s="134"/>
      <c r="AR31" s="134"/>
      <c r="AS31" s="134"/>
      <c r="AT31" s="134"/>
    </row>
    <row r="32" spans="1:46" ht="22.9" x14ac:dyDescent="0.4">
      <c r="A32" s="263"/>
      <c r="B32" s="263"/>
      <c r="C32" s="263"/>
      <c r="D32" s="263"/>
      <c r="E32" s="263"/>
      <c r="F32" s="263"/>
      <c r="G32" s="263"/>
      <c r="H32" s="143"/>
      <c r="I32" s="144"/>
      <c r="J32" s="145"/>
      <c r="K32" s="145"/>
      <c r="L32" s="145"/>
      <c r="M32" s="140"/>
      <c r="N32" s="146"/>
      <c r="O32" s="146"/>
      <c r="P32" s="146"/>
      <c r="Q32" s="139"/>
      <c r="R32" s="139"/>
      <c r="S32" s="139"/>
      <c r="T32" s="139"/>
      <c r="U32" s="139"/>
      <c r="V32" s="139"/>
      <c r="W32" s="139"/>
      <c r="X32" s="139"/>
      <c r="Y32" s="139"/>
      <c r="Z32" s="139"/>
      <c r="AA32" s="139"/>
      <c r="AB32" s="139"/>
      <c r="AC32" s="148"/>
      <c r="AD32" s="134"/>
      <c r="AE32" s="134"/>
      <c r="AF32" s="134"/>
      <c r="AG32" s="134"/>
      <c r="AH32" s="134"/>
      <c r="AI32" s="134"/>
      <c r="AJ32" s="134"/>
      <c r="AK32" s="134"/>
      <c r="AL32" s="134"/>
      <c r="AM32" s="134"/>
      <c r="AN32" s="134"/>
      <c r="AO32" s="134"/>
      <c r="AP32" s="134"/>
      <c r="AQ32" s="134"/>
      <c r="AR32" s="134"/>
      <c r="AS32" s="134"/>
      <c r="AT32" s="134"/>
    </row>
    <row r="33" spans="1:46" ht="22.5" thickBot="1" x14ac:dyDescent="0.6">
      <c r="A33" s="263"/>
      <c r="B33" s="263"/>
      <c r="C33" s="263"/>
      <c r="D33" s="263"/>
      <c r="E33" s="263"/>
      <c r="F33" s="263"/>
      <c r="G33" s="263"/>
      <c r="H33" s="139"/>
      <c r="I33" s="139"/>
      <c r="J33" s="139"/>
      <c r="K33" s="139"/>
      <c r="L33" s="139"/>
      <c r="M33" s="140"/>
      <c r="N33" s="141" t="s">
        <v>85</v>
      </c>
      <c r="O33" s="141" t="s">
        <v>86</v>
      </c>
      <c r="P33" s="141" t="s">
        <v>87</v>
      </c>
      <c r="Q33" s="149"/>
      <c r="R33" s="149"/>
      <c r="S33" s="149"/>
      <c r="T33" s="149"/>
      <c r="U33" s="149"/>
      <c r="V33" s="149"/>
      <c r="W33" s="149"/>
      <c r="X33" s="149"/>
      <c r="Y33" s="139"/>
      <c r="Z33" s="139"/>
      <c r="AA33" s="139"/>
      <c r="AB33" s="139"/>
      <c r="AC33" s="142" t="s">
        <v>103</v>
      </c>
      <c r="AD33" s="134"/>
      <c r="AE33" s="134"/>
      <c r="AF33" s="134"/>
      <c r="AG33" s="134"/>
      <c r="AH33" s="134"/>
      <c r="AI33" s="134"/>
      <c r="AJ33" s="134"/>
      <c r="AK33" s="134"/>
      <c r="AL33" s="134"/>
      <c r="AM33" s="134"/>
      <c r="AN33" s="134"/>
      <c r="AO33" s="134"/>
      <c r="AP33" s="134"/>
      <c r="AQ33" s="134"/>
      <c r="AR33" s="134"/>
      <c r="AS33" s="134"/>
      <c r="AT33" s="134"/>
    </row>
    <row r="34" spans="1:46" ht="23.25" thickTop="1" thickBot="1" x14ac:dyDescent="0.6">
      <c r="A34" s="799" t="s">
        <v>102</v>
      </c>
      <c r="B34" s="800"/>
      <c r="C34" s="800"/>
      <c r="D34" s="800"/>
      <c r="E34" s="800"/>
      <c r="F34" s="800"/>
      <c r="G34" s="801"/>
      <c r="H34" s="273" t="s">
        <v>61</v>
      </c>
      <c r="I34" s="718" t="s">
        <v>150</v>
      </c>
      <c r="J34" s="719"/>
      <c r="K34" s="719"/>
      <c r="L34" s="720"/>
      <c r="M34" s="99">
        <f>SUMIFS(M6:M15,G6:G15,"AT",H6:H15,"ss")</f>
        <v>0</v>
      </c>
      <c r="N34" s="130">
        <f t="shared" ref="N34:N39" si="50">FLOOR(R34,1)</f>
        <v>0</v>
      </c>
      <c r="O34" s="131">
        <f t="shared" ref="O34:O39" si="51">FLOOR(V34,1)</f>
        <v>0</v>
      </c>
      <c r="P34" s="132">
        <f t="shared" ref="P34:P39" si="52">U34-X34</f>
        <v>0</v>
      </c>
      <c r="Q34" s="113">
        <f t="shared" ref="Q34:Q39" si="53">T34+X34+Y34</f>
        <v>0</v>
      </c>
      <c r="R34" s="113">
        <f t="shared" ref="R34:R38" si="54">M34/365</f>
        <v>0</v>
      </c>
      <c r="S34" s="113">
        <f t="shared" ref="S34:S39" si="55">FLOOR(R34,1)</f>
        <v>0</v>
      </c>
      <c r="T34" s="113">
        <f t="shared" ref="T34:T39" si="56">S34*365</f>
        <v>0</v>
      </c>
      <c r="U34" s="113">
        <f t="shared" ref="U34:U38" si="57">M34-T34</f>
        <v>0</v>
      </c>
      <c r="V34" s="113">
        <f t="shared" ref="V34:V39" si="58">U34/30</f>
        <v>0</v>
      </c>
      <c r="W34" s="113">
        <f t="shared" ref="W34:W39" si="59">FLOOR(V34,1)</f>
        <v>0</v>
      </c>
      <c r="X34" s="113">
        <f t="shared" ref="X34:X39" si="60">W34*30</f>
        <v>0</v>
      </c>
      <c r="Y34" s="109"/>
      <c r="Z34" s="109"/>
      <c r="AA34" s="109"/>
      <c r="AB34" s="139"/>
      <c r="AC34" s="133">
        <f>ROUND(IF(IF(O34&gt;12,6,O34*0.5)+IF(P34&gt;15,0.5,0)+IF(N34&gt;0,6,0)&gt;12,6,IF(O34&gt;12,6,O34*0.5)+IF(P34&gt;15,0.5,0)+IF(N34&gt;0,6,0)),3)</f>
        <v>0</v>
      </c>
      <c r="AD34" s="134"/>
      <c r="AE34" s="134"/>
      <c r="AF34" s="134"/>
      <c r="AG34" s="134"/>
      <c r="AH34" s="134"/>
      <c r="AI34" s="134"/>
      <c r="AJ34" s="134"/>
      <c r="AK34" s="134"/>
      <c r="AL34" s="134"/>
      <c r="AM34" s="134"/>
      <c r="AN34" s="134"/>
      <c r="AO34" s="134"/>
      <c r="AP34" s="134"/>
      <c r="AQ34" s="134"/>
      <c r="AR34" s="134"/>
      <c r="AS34" s="134"/>
      <c r="AT34" s="134"/>
    </row>
    <row r="35" spans="1:46" ht="23.65" customHeight="1" thickTop="1" thickBot="1" x14ac:dyDescent="0.6">
      <c r="A35" s="802" t="s">
        <v>106</v>
      </c>
      <c r="B35" s="803"/>
      <c r="C35" s="803"/>
      <c r="D35" s="803"/>
      <c r="E35" s="803"/>
      <c r="F35" s="803"/>
      <c r="G35" s="804"/>
      <c r="H35" s="273" t="s">
        <v>61</v>
      </c>
      <c r="I35" s="718" t="s">
        <v>100</v>
      </c>
      <c r="J35" s="719"/>
      <c r="K35" s="719"/>
      <c r="L35" s="720"/>
      <c r="M35" s="99">
        <f>SUMIFS(M6:M15,G6:G15,"AT",H6:H15,"NON")</f>
        <v>0</v>
      </c>
      <c r="N35" s="121">
        <f t="shared" si="50"/>
        <v>0</v>
      </c>
      <c r="O35" s="122">
        <f t="shared" si="51"/>
        <v>0</v>
      </c>
      <c r="P35" s="123">
        <f t="shared" si="52"/>
        <v>0</v>
      </c>
      <c r="Q35" s="113">
        <f t="shared" si="53"/>
        <v>0</v>
      </c>
      <c r="R35" s="113">
        <f t="shared" si="54"/>
        <v>0</v>
      </c>
      <c r="S35" s="113">
        <f t="shared" si="55"/>
        <v>0</v>
      </c>
      <c r="T35" s="113">
        <f t="shared" si="56"/>
        <v>0</v>
      </c>
      <c r="U35" s="113">
        <f t="shared" si="57"/>
        <v>0</v>
      </c>
      <c r="V35" s="113">
        <f t="shared" si="58"/>
        <v>0</v>
      </c>
      <c r="W35" s="113">
        <f t="shared" si="59"/>
        <v>0</v>
      </c>
      <c r="X35" s="113">
        <f t="shared" si="60"/>
        <v>0</v>
      </c>
      <c r="Y35" s="109"/>
      <c r="Z35" s="109"/>
      <c r="AA35" s="109"/>
      <c r="AB35" s="139"/>
      <c r="AC35" s="133">
        <f>ROUND(IF(IF(O35&gt;12,3,O35*0.25)+IF(P35&gt;15,0.25,0)+IF(N35&gt;0,3,0)&gt;12,6,IF(O35&gt;12,3,O35*0.25)+IF(P35&gt;15,0.25,0)+IF(N35&gt;0,3,0)),3)</f>
        <v>0</v>
      </c>
      <c r="AD35" s="134"/>
      <c r="AE35" s="134"/>
      <c r="AF35" s="134"/>
      <c r="AG35" s="134"/>
      <c r="AH35" s="134"/>
      <c r="AI35" s="134"/>
      <c r="AJ35" s="134"/>
      <c r="AK35" s="134"/>
      <c r="AL35" s="134"/>
      <c r="AM35" s="134"/>
      <c r="AN35" s="134"/>
      <c r="AO35" s="134"/>
      <c r="AP35" s="134"/>
      <c r="AQ35" s="134"/>
      <c r="AR35" s="134"/>
      <c r="AS35" s="134"/>
      <c r="AT35" s="134"/>
    </row>
    <row r="36" spans="1:46" ht="23.65" customHeight="1" thickTop="1" thickBot="1" x14ac:dyDescent="0.6">
      <c r="A36" s="805"/>
      <c r="B36" s="806"/>
      <c r="C36" s="806"/>
      <c r="D36" s="806"/>
      <c r="E36" s="806"/>
      <c r="F36" s="806"/>
      <c r="G36" s="807"/>
      <c r="H36" s="274" t="s">
        <v>101</v>
      </c>
      <c r="I36" s="718" t="s">
        <v>150</v>
      </c>
      <c r="J36" s="719"/>
      <c r="K36" s="719"/>
      <c r="L36" s="720"/>
      <c r="M36" s="99">
        <f>SUMIFS(M6:M15,G6:G15,"ALTRO",H6:H15,"SS")+SUMIFS(M6:M15,G6:G15,"CS",H6:H15,"SS")+SUMIFS(M6:M15,G6:G15,"AA",H6:H15,"SS")</f>
        <v>0</v>
      </c>
      <c r="N36" s="121">
        <f t="shared" si="50"/>
        <v>0</v>
      </c>
      <c r="O36" s="122">
        <f t="shared" si="51"/>
        <v>0</v>
      </c>
      <c r="P36" s="123">
        <f t="shared" si="52"/>
        <v>0</v>
      </c>
      <c r="Q36" s="113">
        <f t="shared" si="53"/>
        <v>0</v>
      </c>
      <c r="R36" s="113">
        <f t="shared" si="54"/>
        <v>0</v>
      </c>
      <c r="S36" s="113">
        <f t="shared" si="55"/>
        <v>0</v>
      </c>
      <c r="T36" s="113">
        <f t="shared" si="56"/>
        <v>0</v>
      </c>
      <c r="U36" s="113">
        <f t="shared" si="57"/>
        <v>0</v>
      </c>
      <c r="V36" s="113">
        <f t="shared" si="58"/>
        <v>0</v>
      </c>
      <c r="W36" s="113">
        <f t="shared" si="59"/>
        <v>0</v>
      </c>
      <c r="X36" s="113">
        <f t="shared" si="60"/>
        <v>0</v>
      </c>
      <c r="Y36" s="109"/>
      <c r="Z36" s="109"/>
      <c r="AA36" s="109"/>
      <c r="AB36" s="139"/>
      <c r="AC36" s="133">
        <f>ROUND(IF(IF(O36&gt;12,1.2,O36*0.1)+IF(P36&gt;15,0.1,0)+IF(N36&gt;0,1.2,0)&gt;12,1.2,IF(O36&gt;12,1.2,O36*0.1)+IF(P36&gt;15,0.1,0)+IF(N36&gt;0,1.2,0)),3)</f>
        <v>0</v>
      </c>
      <c r="AD36" s="134"/>
      <c r="AE36" s="134"/>
      <c r="AF36" s="134"/>
      <c r="AG36" s="134"/>
      <c r="AH36" s="134"/>
      <c r="AI36" s="134"/>
      <c r="AJ36" s="134"/>
      <c r="AK36" s="134"/>
      <c r="AL36" s="134"/>
      <c r="AM36" s="134"/>
      <c r="AN36" s="134"/>
      <c r="AO36" s="134"/>
      <c r="AP36" s="134"/>
      <c r="AQ36" s="134"/>
      <c r="AR36" s="134"/>
      <c r="AS36" s="134"/>
      <c r="AT36" s="134"/>
    </row>
    <row r="37" spans="1:46" ht="23.65" customHeight="1" thickTop="1" thickBot="1" x14ac:dyDescent="0.6">
      <c r="A37" s="805"/>
      <c r="B37" s="806"/>
      <c r="C37" s="806"/>
      <c r="D37" s="806"/>
      <c r="E37" s="806"/>
      <c r="F37" s="806"/>
      <c r="G37" s="807"/>
      <c r="H37" s="274" t="s">
        <v>101</v>
      </c>
      <c r="I37" s="718" t="s">
        <v>100</v>
      </c>
      <c r="J37" s="719"/>
      <c r="K37" s="719"/>
      <c r="L37" s="720"/>
      <c r="M37" s="99">
        <f>SUMIFS(M6:M15,G6:G15,"ALTRO",H6:H15,"NON")+          SUMIFS(M6:M15,G6:G15,"cs",H6:H15,"NON")                 +SUMIFS(M6:M15,G6:G15,"Aa",H6:H15,"NON")</f>
        <v>0</v>
      </c>
      <c r="N37" s="121">
        <f t="shared" si="50"/>
        <v>0</v>
      </c>
      <c r="O37" s="122">
        <f t="shared" si="51"/>
        <v>0</v>
      </c>
      <c r="P37" s="123">
        <f t="shared" si="52"/>
        <v>0</v>
      </c>
      <c r="Q37" s="113">
        <f t="shared" si="53"/>
        <v>0</v>
      </c>
      <c r="R37" s="113">
        <f t="shared" si="54"/>
        <v>0</v>
      </c>
      <c r="S37" s="113">
        <f t="shared" si="55"/>
        <v>0</v>
      </c>
      <c r="T37" s="113">
        <f t="shared" si="56"/>
        <v>0</v>
      </c>
      <c r="U37" s="113">
        <f t="shared" si="57"/>
        <v>0</v>
      </c>
      <c r="V37" s="113">
        <f t="shared" si="58"/>
        <v>0</v>
      </c>
      <c r="W37" s="113">
        <f t="shared" si="59"/>
        <v>0</v>
      </c>
      <c r="X37" s="113">
        <f t="shared" si="60"/>
        <v>0</v>
      </c>
      <c r="Y37" s="109"/>
      <c r="Z37" s="109"/>
      <c r="AA37" s="109"/>
      <c r="AB37" s="139"/>
      <c r="AC37" s="133">
        <f>ROUND(IF(IF(O37&gt;12,0.6,O37*0.05)+IF(P37&gt;15,0.05,0)+IF(N37&gt;0,0.6,0)&gt;12,0.6,IF(O37&gt;12,0.6,O37*0.05)+IF(P37&gt;15,0.05,0)+IF(N37&gt;0,0.6,0)),3)</f>
        <v>0</v>
      </c>
      <c r="AD37" s="134"/>
      <c r="AE37" s="134"/>
      <c r="AF37" s="134"/>
      <c r="AG37" s="134"/>
      <c r="AH37" s="134"/>
      <c r="AI37" s="134"/>
      <c r="AJ37" s="134"/>
      <c r="AK37" s="134"/>
      <c r="AL37" s="134"/>
      <c r="AM37" s="134"/>
      <c r="AN37" s="134"/>
      <c r="AO37" s="134"/>
      <c r="AP37" s="134"/>
      <c r="AQ37" s="134"/>
      <c r="AR37" s="134"/>
      <c r="AS37" s="134"/>
      <c r="AT37" s="134"/>
    </row>
    <row r="38" spans="1:46" ht="23.65" customHeight="1" thickTop="1" thickBot="1" x14ac:dyDescent="0.6">
      <c r="A38" s="795" t="s">
        <v>109</v>
      </c>
      <c r="B38" s="796"/>
      <c r="C38" s="796"/>
      <c r="D38" s="796"/>
      <c r="E38" s="796"/>
      <c r="F38" s="744" t="str">
        <f>IF(+Anno_1=0,"",+Anno_1)</f>
        <v/>
      </c>
      <c r="G38" s="745"/>
      <c r="H38" s="274" t="s">
        <v>101</v>
      </c>
      <c r="I38" s="718" t="s">
        <v>154</v>
      </c>
      <c r="J38" s="719"/>
      <c r="K38" s="719"/>
      <c r="L38" s="720"/>
      <c r="M38" s="99">
        <f>SUMIFS(M6:M15,G6:G15,"ALTRO",H6:H15,"ENTE")</f>
        <v>0</v>
      </c>
      <c r="N38" s="127">
        <f t="shared" si="50"/>
        <v>0</v>
      </c>
      <c r="O38" s="128">
        <f t="shared" si="51"/>
        <v>0</v>
      </c>
      <c r="P38" s="129">
        <f t="shared" si="52"/>
        <v>0</v>
      </c>
      <c r="Q38" s="113">
        <f t="shared" si="53"/>
        <v>0</v>
      </c>
      <c r="R38" s="113">
        <f t="shared" si="54"/>
        <v>0</v>
      </c>
      <c r="S38" s="113">
        <f t="shared" si="55"/>
        <v>0</v>
      </c>
      <c r="T38" s="113">
        <f t="shared" si="56"/>
        <v>0</v>
      </c>
      <c r="U38" s="113">
        <f t="shared" si="57"/>
        <v>0</v>
      </c>
      <c r="V38" s="113">
        <f t="shared" si="58"/>
        <v>0</v>
      </c>
      <c r="W38" s="113">
        <f t="shared" si="59"/>
        <v>0</v>
      </c>
      <c r="X38" s="113">
        <f t="shared" si="60"/>
        <v>0</v>
      </c>
      <c r="Y38" s="109"/>
      <c r="Z38" s="109"/>
      <c r="AA38" s="109"/>
      <c r="AB38" s="139"/>
      <c r="AC38" s="133">
        <f>ROUND(IF(IF(O38&gt;12,0.6,O38*0.05)+IF(P38&gt;15,0.05,0)+IF(N38&gt;0,0.6,0)&gt;12,0.6,IF(O38&gt;12,0.6,O38*0.05)+IF(P38&gt;15,0.05,0)+IF(N38&gt;0,0.6,0)),3)</f>
        <v>0</v>
      </c>
      <c r="AD38" s="134"/>
      <c r="AE38" s="134"/>
      <c r="AF38" s="134"/>
      <c r="AG38" s="134"/>
      <c r="AH38" s="134"/>
      <c r="AI38" s="134"/>
      <c r="AJ38" s="134"/>
      <c r="AK38" s="134"/>
      <c r="AL38" s="134"/>
      <c r="AM38" s="134"/>
      <c r="AN38" s="134"/>
      <c r="AO38" s="134"/>
      <c r="AP38" s="134"/>
      <c r="AQ38" s="134"/>
      <c r="AR38" s="134"/>
      <c r="AS38" s="134"/>
      <c r="AT38" s="134"/>
    </row>
    <row r="39" spans="1:46" ht="23.65" customHeight="1" thickTop="1" thickBot="1" x14ac:dyDescent="0.6">
      <c r="A39" s="797"/>
      <c r="B39" s="798"/>
      <c r="C39" s="798"/>
      <c r="D39" s="798"/>
      <c r="E39" s="798"/>
      <c r="F39" s="746"/>
      <c r="G39" s="747"/>
      <c r="H39" s="668" t="s">
        <v>110</v>
      </c>
      <c r="I39" s="669"/>
      <c r="J39" s="669"/>
      <c r="K39" s="669"/>
      <c r="L39" s="670"/>
      <c r="M39" s="98">
        <f>SUM(M34:M38)</f>
        <v>0</v>
      </c>
      <c r="N39" s="209">
        <f t="shared" si="50"/>
        <v>0</v>
      </c>
      <c r="O39" s="207">
        <f t="shared" si="51"/>
        <v>0</v>
      </c>
      <c r="P39" s="208">
        <f t="shared" si="52"/>
        <v>0</v>
      </c>
      <c r="Q39" s="113">
        <f t="shared" si="53"/>
        <v>0</v>
      </c>
      <c r="R39" s="113">
        <f>M39/365</f>
        <v>0</v>
      </c>
      <c r="S39" s="113">
        <f t="shared" si="55"/>
        <v>0</v>
      </c>
      <c r="T39" s="113">
        <f t="shared" si="56"/>
        <v>0</v>
      </c>
      <c r="U39" s="113">
        <f>M39-T39</f>
        <v>0</v>
      </c>
      <c r="V39" s="113">
        <f t="shared" si="58"/>
        <v>0</v>
      </c>
      <c r="W39" s="113">
        <f t="shared" si="59"/>
        <v>0</v>
      </c>
      <c r="X39" s="113">
        <f t="shared" si="60"/>
        <v>0</v>
      </c>
      <c r="Y39" s="109"/>
      <c r="Z39" s="109"/>
      <c r="AA39" s="109"/>
      <c r="AB39" s="139"/>
      <c r="AC39" s="205">
        <f>IF(SUM(AC34:AC38)&gt;6,6,SUM(AC34:AC38))</f>
        <v>0</v>
      </c>
      <c r="AD39" s="134"/>
      <c r="AE39" s="134"/>
      <c r="AF39" s="134"/>
      <c r="AG39" s="134"/>
      <c r="AH39" s="134"/>
      <c r="AI39" s="134"/>
      <c r="AJ39" s="134"/>
      <c r="AK39" s="134"/>
      <c r="AL39" s="134"/>
      <c r="AM39" s="134"/>
      <c r="AN39" s="134"/>
      <c r="AO39" s="134"/>
      <c r="AP39" s="134"/>
      <c r="AQ39" s="134"/>
      <c r="AR39" s="134"/>
      <c r="AS39" s="134"/>
      <c r="AT39" s="134"/>
    </row>
    <row r="40" spans="1:46" ht="22.9" x14ac:dyDescent="0.4">
      <c r="A40" s="134"/>
      <c r="B40" s="134"/>
      <c r="C40" s="134"/>
      <c r="D40" s="134"/>
      <c r="E40" s="134"/>
      <c r="F40" s="134"/>
      <c r="G40" s="134"/>
      <c r="H40" s="150"/>
      <c r="I40" s="151"/>
      <c r="J40" s="138"/>
      <c r="K40" s="138"/>
      <c r="L40" s="138"/>
      <c r="M40" s="140"/>
      <c r="N40" s="152"/>
      <c r="O40" s="152"/>
      <c r="P40" s="152"/>
      <c r="Q40" s="134"/>
      <c r="R40" s="134"/>
      <c r="S40" s="134"/>
      <c r="T40" s="134"/>
      <c r="U40" s="134"/>
      <c r="V40" s="134"/>
      <c r="W40" s="134"/>
      <c r="X40" s="134"/>
      <c r="Y40" s="134"/>
      <c r="Z40" s="134"/>
      <c r="AA40" s="134"/>
      <c r="AB40" s="134"/>
      <c r="AC40" s="134"/>
      <c r="AD40" s="134"/>
      <c r="AE40" s="134"/>
      <c r="AF40" s="134"/>
      <c r="AG40" s="134"/>
      <c r="AH40" s="134"/>
      <c r="AI40" s="134"/>
      <c r="AJ40" s="134"/>
      <c r="AK40" s="134"/>
      <c r="AL40" s="134"/>
      <c r="AM40" s="134"/>
      <c r="AN40" s="134"/>
      <c r="AO40" s="134"/>
      <c r="AP40" s="134"/>
      <c r="AQ40" s="134"/>
      <c r="AR40" s="134"/>
      <c r="AS40" s="134"/>
      <c r="AT40" s="134"/>
    </row>
    <row r="41" spans="1:46" ht="22.9" x14ac:dyDescent="0.4">
      <c r="A41" s="134"/>
      <c r="B41" s="134"/>
      <c r="C41" s="134"/>
      <c r="D41" s="134"/>
      <c r="E41" s="134"/>
      <c r="F41" s="134"/>
      <c r="G41" s="134"/>
      <c r="H41" s="150"/>
      <c r="I41" s="151"/>
      <c r="J41" s="138"/>
      <c r="K41" s="138"/>
      <c r="L41" s="138"/>
      <c r="M41" s="140"/>
      <c r="N41" s="152"/>
      <c r="O41" s="152"/>
      <c r="P41" s="152"/>
      <c r="Q41" s="134"/>
      <c r="R41" s="134"/>
      <c r="S41" s="134"/>
      <c r="T41" s="134"/>
      <c r="U41" s="134"/>
      <c r="V41" s="134"/>
      <c r="W41" s="134"/>
      <c r="X41" s="134"/>
      <c r="Y41" s="134"/>
      <c r="Z41" s="134"/>
      <c r="AA41" s="134"/>
      <c r="AB41" s="134"/>
      <c r="AC41" s="134"/>
      <c r="AD41" s="134"/>
      <c r="AE41" s="134"/>
      <c r="AF41" s="134"/>
      <c r="AG41" s="134"/>
      <c r="AH41" s="134"/>
      <c r="AI41" s="134"/>
      <c r="AJ41" s="134"/>
      <c r="AK41" s="134"/>
      <c r="AL41" s="134"/>
      <c r="AM41" s="134"/>
      <c r="AN41" s="134"/>
      <c r="AO41" s="134"/>
      <c r="AP41" s="134"/>
      <c r="AQ41" s="134"/>
      <c r="AR41" s="134"/>
      <c r="AS41" s="134"/>
      <c r="AT41" s="134"/>
    </row>
    <row r="42" spans="1:46" x14ac:dyDescent="0.4">
      <c r="A42" s="134"/>
      <c r="B42" s="134"/>
      <c r="C42" s="134"/>
      <c r="D42" s="134"/>
      <c r="E42" s="134"/>
      <c r="F42" s="134"/>
      <c r="G42" s="134"/>
      <c r="H42" s="134"/>
      <c r="I42" s="134"/>
      <c r="J42" s="134"/>
      <c r="K42" s="134"/>
      <c r="L42" s="134"/>
      <c r="M42" s="134"/>
      <c r="N42" s="134"/>
      <c r="O42" s="134"/>
      <c r="P42" s="134"/>
      <c r="Q42" s="134"/>
      <c r="R42" s="134"/>
      <c r="S42" s="134"/>
      <c r="T42" s="134"/>
      <c r="U42" s="134"/>
      <c r="V42" s="134"/>
      <c r="W42" s="134"/>
      <c r="X42" s="134"/>
      <c r="Y42" s="134"/>
      <c r="Z42" s="134"/>
      <c r="AA42" s="134"/>
      <c r="AB42" s="134"/>
      <c r="AC42" s="134"/>
      <c r="AD42" s="134"/>
      <c r="AE42" s="134"/>
      <c r="AF42" s="134"/>
      <c r="AG42" s="134"/>
      <c r="AH42" s="134"/>
      <c r="AI42" s="134"/>
      <c r="AJ42" s="134"/>
      <c r="AK42" s="134"/>
      <c r="AL42" s="134"/>
      <c r="AM42" s="134"/>
      <c r="AN42" s="134"/>
      <c r="AO42" s="134"/>
      <c r="AP42" s="134"/>
      <c r="AQ42" s="134"/>
      <c r="AR42" s="134"/>
      <c r="AS42" s="134"/>
      <c r="AT42" s="134"/>
    </row>
    <row r="43" spans="1:46" x14ac:dyDescent="0.4">
      <c r="A43" s="134"/>
      <c r="B43" s="134"/>
      <c r="C43" s="134"/>
      <c r="D43" s="134"/>
      <c r="E43" s="134"/>
      <c r="F43" s="134"/>
      <c r="G43" s="134"/>
      <c r="H43" s="134"/>
      <c r="I43" s="134"/>
      <c r="J43" s="134"/>
      <c r="K43" s="134"/>
      <c r="L43" s="134"/>
      <c r="M43" s="134"/>
      <c r="N43" s="134"/>
      <c r="O43" s="134"/>
      <c r="P43" s="134"/>
      <c r="Q43" s="134"/>
      <c r="R43" s="134"/>
      <c r="S43" s="134"/>
      <c r="T43" s="134"/>
      <c r="U43" s="134"/>
      <c r="V43" s="134"/>
      <c r="W43" s="134"/>
      <c r="X43" s="134"/>
      <c r="Y43" s="134"/>
      <c r="Z43" s="134"/>
      <c r="AA43" s="134"/>
      <c r="AB43" s="134"/>
      <c r="AC43" s="134"/>
      <c r="AD43" s="134"/>
      <c r="AE43" s="134"/>
      <c r="AF43" s="134"/>
      <c r="AG43" s="134"/>
      <c r="AH43" s="134"/>
      <c r="AI43" s="134"/>
      <c r="AJ43" s="134"/>
      <c r="AK43" s="134"/>
      <c r="AL43" s="134"/>
      <c r="AM43" s="134"/>
      <c r="AN43" s="134"/>
      <c r="AO43" s="134"/>
      <c r="AP43" s="134"/>
      <c r="AQ43" s="134"/>
      <c r="AR43" s="134"/>
      <c r="AS43" s="134"/>
      <c r="AT43" s="134"/>
    </row>
    <row r="44" spans="1:46" x14ac:dyDescent="0.4">
      <c r="A44" s="134"/>
      <c r="B44" s="134"/>
      <c r="C44" s="134"/>
      <c r="D44" s="134"/>
      <c r="E44" s="134"/>
      <c r="F44" s="134"/>
      <c r="G44" s="134"/>
      <c r="H44" s="134"/>
      <c r="I44" s="134"/>
      <c r="J44" s="134"/>
      <c r="K44" s="134"/>
      <c r="L44" s="134"/>
      <c r="M44" s="134"/>
      <c r="N44" s="134"/>
      <c r="O44" s="134"/>
      <c r="P44" s="134"/>
      <c r="Q44" s="134"/>
      <c r="R44" s="134"/>
      <c r="S44" s="134"/>
      <c r="T44" s="134"/>
      <c r="U44" s="134"/>
      <c r="V44" s="134"/>
      <c r="W44" s="134"/>
      <c r="X44" s="134"/>
      <c r="Y44" s="134"/>
      <c r="Z44" s="134"/>
      <c r="AA44" s="134"/>
      <c r="AB44" s="134"/>
      <c r="AC44" s="134"/>
      <c r="AD44" s="134"/>
      <c r="AE44" s="134"/>
      <c r="AF44" s="134"/>
      <c r="AG44" s="134"/>
      <c r="AH44" s="134"/>
      <c r="AI44" s="134"/>
      <c r="AJ44" s="134"/>
      <c r="AK44" s="134"/>
      <c r="AL44" s="134"/>
      <c r="AM44" s="134"/>
      <c r="AN44" s="134"/>
      <c r="AO44" s="134"/>
      <c r="AP44" s="134"/>
      <c r="AQ44" s="134"/>
      <c r="AR44" s="134"/>
      <c r="AS44" s="134"/>
      <c r="AT44" s="134"/>
    </row>
    <row r="45" spans="1:46" x14ac:dyDescent="0.4">
      <c r="A45" s="134"/>
      <c r="B45" s="134"/>
      <c r="C45" s="134"/>
      <c r="D45" s="134"/>
      <c r="E45" s="134"/>
      <c r="F45" s="134"/>
      <c r="G45" s="134"/>
      <c r="H45" s="134"/>
      <c r="I45" s="134"/>
      <c r="J45" s="134"/>
      <c r="K45" s="134"/>
      <c r="L45" s="134"/>
      <c r="M45" s="134"/>
      <c r="N45" s="134"/>
      <c r="O45" s="134"/>
      <c r="P45" s="134"/>
      <c r="Q45" s="134"/>
      <c r="R45" s="134"/>
      <c r="S45" s="134"/>
      <c r="T45" s="134"/>
      <c r="U45" s="134"/>
      <c r="V45" s="134"/>
      <c r="W45" s="134"/>
      <c r="X45" s="134"/>
      <c r="Y45" s="134"/>
      <c r="Z45" s="134"/>
      <c r="AA45" s="134"/>
      <c r="AB45" s="134"/>
      <c r="AC45" s="134"/>
      <c r="AD45" s="134"/>
      <c r="AE45" s="134"/>
      <c r="AF45" s="134"/>
      <c r="AG45" s="134"/>
      <c r="AH45" s="134"/>
      <c r="AI45" s="134"/>
      <c r="AJ45" s="134"/>
      <c r="AK45" s="134"/>
      <c r="AL45" s="134"/>
      <c r="AM45" s="134"/>
      <c r="AN45" s="134"/>
      <c r="AO45" s="134"/>
      <c r="AP45" s="134"/>
      <c r="AQ45" s="134"/>
      <c r="AR45" s="134"/>
      <c r="AS45" s="134"/>
      <c r="AT45" s="134"/>
    </row>
    <row r="46" spans="1:46" x14ac:dyDescent="0.4">
      <c r="A46" s="134"/>
      <c r="B46" s="134"/>
      <c r="C46" s="134"/>
      <c r="D46" s="134"/>
      <c r="E46" s="134"/>
      <c r="F46" s="134"/>
      <c r="G46" s="134"/>
      <c r="H46" s="134"/>
      <c r="I46" s="134"/>
      <c r="J46" s="134"/>
      <c r="K46" s="134"/>
      <c r="L46" s="134"/>
      <c r="M46" s="134"/>
      <c r="N46" s="134"/>
      <c r="O46" s="134"/>
      <c r="P46" s="134"/>
      <c r="Q46" s="134"/>
      <c r="R46" s="134"/>
      <c r="S46" s="134"/>
      <c r="T46" s="134"/>
      <c r="U46" s="134"/>
      <c r="V46" s="134"/>
      <c r="W46" s="134"/>
      <c r="X46" s="134"/>
      <c r="Y46" s="134"/>
      <c r="Z46" s="134"/>
      <c r="AA46" s="134"/>
      <c r="AB46" s="134"/>
      <c r="AC46" s="134"/>
      <c r="AD46" s="134"/>
      <c r="AE46" s="134"/>
      <c r="AF46" s="134"/>
      <c r="AG46" s="134"/>
      <c r="AH46" s="134"/>
      <c r="AI46" s="134"/>
      <c r="AJ46" s="134"/>
      <c r="AK46" s="134"/>
      <c r="AL46" s="134"/>
      <c r="AM46" s="134"/>
      <c r="AN46" s="134"/>
      <c r="AO46" s="134"/>
      <c r="AP46" s="134"/>
      <c r="AQ46" s="134"/>
      <c r="AR46" s="134"/>
      <c r="AS46" s="134"/>
      <c r="AT46" s="134"/>
    </row>
    <row r="47" spans="1:46" x14ac:dyDescent="0.4">
      <c r="A47" s="134"/>
      <c r="B47" s="134"/>
      <c r="C47" s="134"/>
      <c r="D47" s="134"/>
      <c r="E47" s="134"/>
      <c r="F47" s="134"/>
      <c r="G47" s="134"/>
      <c r="H47" s="134"/>
      <c r="I47" s="134"/>
      <c r="J47" s="134"/>
      <c r="K47" s="134"/>
      <c r="L47" s="134"/>
      <c r="M47" s="134"/>
      <c r="N47" s="134"/>
      <c r="O47" s="134"/>
      <c r="P47" s="134"/>
      <c r="Q47" s="134"/>
      <c r="R47" s="134"/>
      <c r="S47" s="134"/>
      <c r="T47" s="134"/>
      <c r="U47" s="134"/>
      <c r="V47" s="134"/>
      <c r="W47" s="134"/>
      <c r="X47" s="134"/>
      <c r="Y47" s="134"/>
      <c r="Z47" s="134"/>
      <c r="AA47" s="134"/>
      <c r="AB47" s="134"/>
      <c r="AC47" s="134"/>
      <c r="AD47" s="134"/>
      <c r="AE47" s="134"/>
      <c r="AF47" s="134"/>
      <c r="AG47" s="134"/>
      <c r="AH47" s="134"/>
      <c r="AI47" s="134"/>
      <c r="AJ47" s="134"/>
      <c r="AK47" s="134"/>
      <c r="AL47" s="134"/>
      <c r="AM47" s="134"/>
      <c r="AN47" s="134"/>
      <c r="AO47" s="134"/>
      <c r="AP47" s="134"/>
      <c r="AQ47" s="134"/>
      <c r="AR47" s="134"/>
      <c r="AS47" s="134"/>
      <c r="AT47" s="134"/>
    </row>
    <row r="48" spans="1:46" x14ac:dyDescent="0.4">
      <c r="A48" s="134"/>
      <c r="B48" s="134"/>
      <c r="C48" s="134"/>
      <c r="D48" s="134"/>
      <c r="E48" s="134"/>
      <c r="F48" s="134"/>
      <c r="G48" s="134"/>
      <c r="H48" s="134"/>
      <c r="I48" s="134"/>
      <c r="J48" s="134"/>
      <c r="K48" s="134"/>
      <c r="L48" s="134"/>
      <c r="M48" s="134"/>
      <c r="N48" s="134"/>
      <c r="O48" s="134"/>
      <c r="P48" s="134"/>
      <c r="Q48" s="134"/>
      <c r="R48" s="134"/>
      <c r="S48" s="134"/>
      <c r="T48" s="134"/>
      <c r="U48" s="134"/>
      <c r="V48" s="134"/>
      <c r="W48" s="134"/>
      <c r="X48" s="134"/>
      <c r="Y48" s="134"/>
      <c r="Z48" s="134"/>
      <c r="AA48" s="134"/>
      <c r="AB48" s="134"/>
      <c r="AC48" s="134"/>
      <c r="AD48" s="134"/>
      <c r="AE48" s="134"/>
      <c r="AF48" s="134"/>
      <c r="AG48" s="134"/>
      <c r="AH48" s="134"/>
      <c r="AI48" s="134"/>
      <c r="AJ48" s="134"/>
      <c r="AK48" s="134"/>
      <c r="AL48" s="134"/>
      <c r="AM48" s="134"/>
      <c r="AN48" s="134"/>
      <c r="AO48" s="134"/>
      <c r="AP48" s="134"/>
      <c r="AQ48" s="134"/>
      <c r="AR48" s="134"/>
      <c r="AS48" s="134"/>
      <c r="AT48" s="134"/>
    </row>
    <row r="49" spans="1:46" x14ac:dyDescent="0.4">
      <c r="A49" s="134"/>
      <c r="B49" s="134"/>
      <c r="C49" s="134"/>
      <c r="D49" s="134"/>
      <c r="E49" s="134"/>
      <c r="F49" s="134"/>
      <c r="G49" s="134"/>
      <c r="H49" s="134"/>
      <c r="I49" s="134"/>
      <c r="J49" s="134"/>
      <c r="K49" s="134"/>
      <c r="L49" s="134"/>
      <c r="M49" s="134"/>
      <c r="N49" s="134"/>
      <c r="O49" s="134"/>
      <c r="P49" s="134"/>
      <c r="Q49" s="134"/>
      <c r="R49" s="134"/>
      <c r="S49" s="134"/>
      <c r="T49" s="134"/>
      <c r="U49" s="134"/>
      <c r="V49" s="134"/>
      <c r="W49" s="134"/>
      <c r="X49" s="134"/>
      <c r="Y49" s="134"/>
      <c r="Z49" s="134"/>
      <c r="AA49" s="134"/>
      <c r="AB49" s="134"/>
      <c r="AC49" s="134"/>
      <c r="AD49" s="134"/>
      <c r="AE49" s="134"/>
      <c r="AF49" s="134"/>
      <c r="AG49" s="134"/>
      <c r="AH49" s="134"/>
      <c r="AI49" s="134"/>
      <c r="AJ49" s="134"/>
      <c r="AK49" s="134"/>
      <c r="AL49" s="134"/>
      <c r="AM49" s="134"/>
      <c r="AN49" s="134"/>
      <c r="AO49" s="134"/>
      <c r="AP49" s="134"/>
      <c r="AQ49" s="134"/>
      <c r="AR49" s="134"/>
      <c r="AS49" s="134"/>
      <c r="AT49" s="134"/>
    </row>
    <row r="50" spans="1:46" x14ac:dyDescent="0.4">
      <c r="A50" s="134"/>
      <c r="B50" s="134"/>
      <c r="C50" s="134"/>
      <c r="D50" s="134"/>
      <c r="E50" s="134"/>
      <c r="F50" s="134"/>
      <c r="G50" s="134"/>
      <c r="H50" s="134"/>
      <c r="I50" s="134"/>
      <c r="J50" s="134"/>
      <c r="K50" s="134"/>
      <c r="L50" s="134"/>
      <c r="M50" s="134"/>
      <c r="N50" s="134"/>
      <c r="O50" s="134"/>
      <c r="P50" s="134"/>
      <c r="Q50" s="134"/>
      <c r="R50" s="134"/>
      <c r="S50" s="134"/>
      <c r="T50" s="134"/>
      <c r="U50" s="134"/>
      <c r="V50" s="134"/>
      <c r="W50" s="134"/>
      <c r="X50" s="134"/>
      <c r="Y50" s="134"/>
      <c r="Z50" s="134"/>
      <c r="AA50" s="134"/>
      <c r="AB50" s="134"/>
      <c r="AC50" s="134"/>
      <c r="AD50" s="134"/>
      <c r="AE50" s="134"/>
      <c r="AF50" s="134"/>
      <c r="AG50" s="134"/>
      <c r="AH50" s="134"/>
      <c r="AI50" s="134"/>
      <c r="AJ50" s="134"/>
      <c r="AK50" s="134"/>
      <c r="AL50" s="134"/>
      <c r="AM50" s="134"/>
      <c r="AN50" s="134"/>
      <c r="AO50" s="134"/>
      <c r="AP50" s="134"/>
      <c r="AQ50" s="134"/>
      <c r="AR50" s="134"/>
      <c r="AS50" s="134"/>
      <c r="AT50" s="134"/>
    </row>
    <row r="51" spans="1:46" x14ac:dyDescent="0.4">
      <c r="A51" s="134"/>
      <c r="B51" s="134"/>
      <c r="C51" s="134"/>
      <c r="D51" s="134"/>
      <c r="E51" s="134"/>
      <c r="F51" s="134"/>
      <c r="G51" s="134"/>
      <c r="H51" s="134"/>
      <c r="I51" s="134"/>
      <c r="J51" s="134"/>
      <c r="K51" s="134"/>
      <c r="L51" s="134"/>
      <c r="M51" s="134"/>
      <c r="N51" s="134"/>
      <c r="O51" s="134"/>
      <c r="P51" s="134"/>
      <c r="Q51" s="134"/>
      <c r="R51" s="134"/>
      <c r="S51" s="134"/>
      <c r="T51" s="134"/>
      <c r="U51" s="134"/>
      <c r="V51" s="134"/>
      <c r="W51" s="134"/>
      <c r="X51" s="134"/>
      <c r="Y51" s="134"/>
      <c r="Z51" s="134"/>
      <c r="AA51" s="134"/>
      <c r="AB51" s="134"/>
      <c r="AC51" s="134"/>
      <c r="AD51" s="134"/>
      <c r="AE51" s="134"/>
      <c r="AF51" s="134"/>
      <c r="AG51" s="134"/>
      <c r="AH51" s="134"/>
      <c r="AI51" s="134"/>
      <c r="AJ51" s="134"/>
      <c r="AK51" s="134"/>
      <c r="AL51" s="134"/>
      <c r="AM51" s="134"/>
      <c r="AN51" s="134"/>
      <c r="AO51" s="134"/>
      <c r="AP51" s="134"/>
      <c r="AQ51" s="134"/>
      <c r="AR51" s="134"/>
      <c r="AS51" s="134"/>
      <c r="AT51" s="134"/>
    </row>
    <row r="52" spans="1:46" x14ac:dyDescent="0.4">
      <c r="A52" s="134"/>
      <c r="B52" s="134"/>
      <c r="C52" s="134"/>
      <c r="D52" s="134"/>
      <c r="E52" s="134"/>
      <c r="F52" s="134"/>
      <c r="G52" s="134"/>
      <c r="H52" s="134"/>
      <c r="I52" s="134"/>
      <c r="J52" s="134"/>
      <c r="K52" s="134"/>
      <c r="L52" s="134"/>
      <c r="M52" s="134"/>
      <c r="N52" s="134"/>
      <c r="O52" s="134"/>
      <c r="P52" s="134"/>
      <c r="Q52" s="134"/>
      <c r="R52" s="134"/>
      <c r="S52" s="134"/>
      <c r="T52" s="134"/>
      <c r="U52" s="134"/>
      <c r="V52" s="134"/>
      <c r="W52" s="134"/>
      <c r="X52" s="134"/>
      <c r="Y52" s="134"/>
      <c r="Z52" s="134"/>
      <c r="AA52" s="134"/>
      <c r="AB52" s="134"/>
      <c r="AC52" s="134"/>
      <c r="AD52" s="134"/>
      <c r="AE52" s="134"/>
      <c r="AF52" s="134"/>
      <c r="AG52" s="134"/>
      <c r="AH52" s="134"/>
      <c r="AI52" s="134"/>
      <c r="AJ52" s="134"/>
      <c r="AK52" s="134"/>
      <c r="AL52" s="134"/>
      <c r="AM52" s="134"/>
      <c r="AN52" s="134"/>
      <c r="AO52" s="134"/>
      <c r="AP52" s="134"/>
      <c r="AQ52" s="134"/>
      <c r="AR52" s="134"/>
      <c r="AS52" s="134"/>
      <c r="AT52" s="134"/>
    </row>
    <row r="53" spans="1:46" x14ac:dyDescent="0.4">
      <c r="A53" s="134"/>
      <c r="B53" s="134"/>
      <c r="C53" s="134"/>
      <c r="D53" s="134"/>
      <c r="E53" s="134"/>
      <c r="F53" s="134"/>
      <c r="G53" s="134"/>
      <c r="H53" s="134"/>
      <c r="I53" s="134"/>
      <c r="J53" s="134"/>
      <c r="K53" s="134"/>
      <c r="L53" s="134"/>
      <c r="M53" s="134"/>
      <c r="N53" s="134"/>
      <c r="O53" s="134"/>
      <c r="P53" s="134"/>
      <c r="Q53" s="134"/>
      <c r="R53" s="134"/>
      <c r="S53" s="134"/>
      <c r="T53" s="134"/>
      <c r="U53" s="134"/>
      <c r="V53" s="134"/>
      <c r="W53" s="134"/>
      <c r="X53" s="134"/>
      <c r="Y53" s="134"/>
      <c r="Z53" s="134"/>
      <c r="AA53" s="134"/>
      <c r="AB53" s="134"/>
      <c r="AC53" s="134"/>
      <c r="AD53" s="134"/>
      <c r="AE53" s="134"/>
      <c r="AF53" s="134"/>
      <c r="AG53" s="134"/>
      <c r="AH53" s="134"/>
      <c r="AI53" s="134"/>
      <c r="AJ53" s="134"/>
      <c r="AK53" s="134"/>
      <c r="AL53" s="134"/>
      <c r="AM53" s="134"/>
      <c r="AN53" s="134"/>
      <c r="AO53" s="134"/>
      <c r="AP53" s="134"/>
      <c r="AQ53" s="134"/>
      <c r="AR53" s="134"/>
      <c r="AS53" s="134"/>
      <c r="AT53" s="134"/>
    </row>
    <row r="54" spans="1:46" x14ac:dyDescent="0.4">
      <c r="A54" s="134"/>
      <c r="B54" s="134"/>
      <c r="C54" s="134"/>
      <c r="D54" s="134"/>
      <c r="E54" s="134"/>
      <c r="F54" s="134"/>
      <c r="G54" s="134"/>
      <c r="H54" s="134"/>
      <c r="I54" s="134"/>
      <c r="J54" s="134"/>
      <c r="K54" s="134"/>
      <c r="L54" s="134"/>
      <c r="M54" s="134"/>
      <c r="N54" s="134"/>
      <c r="O54" s="134"/>
      <c r="P54" s="134"/>
      <c r="Q54" s="134"/>
      <c r="R54" s="134"/>
      <c r="S54" s="134"/>
      <c r="T54" s="134"/>
      <c r="U54" s="134"/>
      <c r="V54" s="134"/>
      <c r="W54" s="134"/>
      <c r="X54" s="134"/>
      <c r="Y54" s="134"/>
      <c r="Z54" s="134"/>
      <c r="AA54" s="134"/>
      <c r="AB54" s="134"/>
      <c r="AC54" s="134"/>
      <c r="AD54" s="134"/>
      <c r="AE54" s="134"/>
      <c r="AF54" s="134"/>
      <c r="AG54" s="134"/>
      <c r="AH54" s="134"/>
      <c r="AI54" s="134"/>
      <c r="AJ54" s="134"/>
      <c r="AK54" s="134"/>
      <c r="AL54" s="134"/>
      <c r="AM54" s="134"/>
      <c r="AN54" s="134"/>
      <c r="AO54" s="134"/>
      <c r="AP54" s="134"/>
      <c r="AQ54" s="134"/>
      <c r="AR54" s="134"/>
      <c r="AS54" s="134"/>
      <c r="AT54" s="134"/>
    </row>
    <row r="55" spans="1:46" x14ac:dyDescent="0.4">
      <c r="A55" s="134"/>
      <c r="B55" s="134"/>
      <c r="C55" s="134"/>
      <c r="D55" s="134"/>
      <c r="E55" s="134"/>
      <c r="F55" s="134"/>
      <c r="G55" s="134"/>
      <c r="H55" s="134"/>
      <c r="I55" s="134"/>
      <c r="J55" s="134"/>
      <c r="K55" s="134"/>
      <c r="L55" s="134"/>
      <c r="M55" s="134"/>
      <c r="N55" s="134"/>
      <c r="O55" s="134"/>
      <c r="P55" s="134"/>
      <c r="Q55" s="134"/>
      <c r="R55" s="134"/>
      <c r="S55" s="134"/>
      <c r="T55" s="134"/>
      <c r="U55" s="134"/>
      <c r="V55" s="134"/>
      <c r="W55" s="134"/>
      <c r="X55" s="134"/>
      <c r="Y55" s="134"/>
      <c r="Z55" s="134"/>
      <c r="AA55" s="134"/>
      <c r="AB55" s="134"/>
      <c r="AC55" s="134"/>
      <c r="AD55" s="134"/>
      <c r="AE55" s="134"/>
      <c r="AF55" s="134"/>
      <c r="AG55" s="134"/>
      <c r="AH55" s="134"/>
      <c r="AI55" s="134"/>
      <c r="AJ55" s="134"/>
      <c r="AK55" s="134"/>
      <c r="AL55" s="134"/>
      <c r="AM55" s="134"/>
      <c r="AN55" s="134"/>
      <c r="AO55" s="134"/>
      <c r="AP55" s="134"/>
      <c r="AQ55" s="134"/>
      <c r="AR55" s="134"/>
      <c r="AS55" s="134"/>
      <c r="AT55" s="134"/>
    </row>
    <row r="56" spans="1:46" x14ac:dyDescent="0.4">
      <c r="A56" s="134"/>
      <c r="B56" s="134"/>
      <c r="C56" s="134"/>
      <c r="D56" s="134"/>
      <c r="E56" s="134"/>
      <c r="F56" s="134"/>
      <c r="G56" s="134"/>
      <c r="H56" s="134"/>
      <c r="I56" s="134"/>
      <c r="J56" s="134"/>
      <c r="K56" s="134"/>
      <c r="L56" s="134"/>
      <c r="M56" s="134"/>
      <c r="N56" s="134"/>
      <c r="O56" s="134"/>
      <c r="P56" s="134"/>
      <c r="Q56" s="134"/>
      <c r="R56" s="134"/>
      <c r="S56" s="134"/>
      <c r="T56" s="134"/>
      <c r="U56" s="134"/>
      <c r="V56" s="134"/>
      <c r="W56" s="134"/>
      <c r="X56" s="134"/>
      <c r="Y56" s="134"/>
      <c r="Z56" s="134"/>
      <c r="AA56" s="134"/>
      <c r="AB56" s="134"/>
      <c r="AC56" s="134"/>
      <c r="AD56" s="134"/>
      <c r="AE56" s="134"/>
      <c r="AF56" s="134"/>
      <c r="AG56" s="134"/>
      <c r="AH56" s="134"/>
      <c r="AI56" s="134"/>
      <c r="AJ56" s="134"/>
      <c r="AK56" s="134"/>
      <c r="AL56" s="134"/>
      <c r="AM56" s="134"/>
      <c r="AN56" s="134"/>
      <c r="AO56" s="134"/>
      <c r="AP56" s="134"/>
      <c r="AQ56" s="134"/>
      <c r="AR56" s="134"/>
      <c r="AS56" s="134"/>
      <c r="AT56" s="134"/>
    </row>
    <row r="57" spans="1:46" x14ac:dyDescent="0.4">
      <c r="A57" s="134"/>
      <c r="B57" s="134"/>
      <c r="C57" s="134"/>
      <c r="D57" s="134"/>
      <c r="E57" s="134"/>
      <c r="F57" s="134"/>
      <c r="G57" s="134"/>
      <c r="H57" s="134"/>
      <c r="I57" s="134"/>
      <c r="J57" s="134"/>
      <c r="K57" s="134"/>
      <c r="L57" s="134"/>
      <c r="M57" s="134"/>
      <c r="N57" s="134"/>
      <c r="O57" s="134"/>
      <c r="P57" s="134"/>
      <c r="Q57" s="134"/>
      <c r="R57" s="134"/>
      <c r="S57" s="134"/>
      <c r="T57" s="134"/>
      <c r="U57" s="134"/>
      <c r="V57" s="134"/>
      <c r="W57" s="134"/>
      <c r="X57" s="134"/>
      <c r="Y57" s="134"/>
      <c r="Z57" s="134"/>
      <c r="AA57" s="134"/>
      <c r="AB57" s="134"/>
      <c r="AC57" s="134"/>
      <c r="AD57" s="134"/>
      <c r="AE57" s="134"/>
      <c r="AF57" s="134"/>
      <c r="AG57" s="134"/>
      <c r="AH57" s="134"/>
      <c r="AI57" s="134"/>
      <c r="AJ57" s="134"/>
      <c r="AK57" s="134"/>
      <c r="AL57" s="134"/>
      <c r="AM57" s="134"/>
      <c r="AN57" s="134"/>
      <c r="AO57" s="134"/>
      <c r="AP57" s="134"/>
      <c r="AQ57" s="134"/>
      <c r="AR57" s="134"/>
      <c r="AS57" s="134"/>
      <c r="AT57" s="134"/>
    </row>
    <row r="58" spans="1:46" x14ac:dyDescent="0.4">
      <c r="A58" s="134"/>
      <c r="B58" s="134"/>
      <c r="C58" s="134"/>
      <c r="D58" s="134"/>
      <c r="E58" s="134"/>
      <c r="F58" s="134"/>
      <c r="G58" s="134"/>
      <c r="H58" s="134"/>
      <c r="I58" s="134"/>
      <c r="J58" s="134"/>
      <c r="K58" s="134"/>
      <c r="L58" s="134"/>
      <c r="M58" s="134"/>
      <c r="N58" s="134"/>
      <c r="O58" s="134"/>
      <c r="P58" s="134"/>
      <c r="Q58" s="134"/>
      <c r="R58" s="134"/>
      <c r="S58" s="134"/>
      <c r="T58" s="134"/>
      <c r="U58" s="134"/>
      <c r="V58" s="134"/>
      <c r="W58" s="134"/>
      <c r="X58" s="134"/>
      <c r="Y58" s="134"/>
      <c r="Z58" s="134"/>
      <c r="AA58" s="134"/>
      <c r="AB58" s="134"/>
      <c r="AC58" s="134"/>
      <c r="AD58" s="134"/>
      <c r="AE58" s="134"/>
      <c r="AF58" s="134"/>
      <c r="AG58" s="134"/>
      <c r="AH58" s="134"/>
      <c r="AI58" s="134"/>
      <c r="AJ58" s="134"/>
      <c r="AK58" s="134"/>
      <c r="AL58" s="134"/>
      <c r="AM58" s="134"/>
      <c r="AN58" s="134"/>
      <c r="AO58" s="134"/>
      <c r="AP58" s="134"/>
      <c r="AQ58" s="134"/>
      <c r="AR58" s="134"/>
      <c r="AS58" s="134"/>
      <c r="AT58" s="134"/>
    </row>
    <row r="59" spans="1:46" x14ac:dyDescent="0.4">
      <c r="A59" s="134"/>
      <c r="B59" s="134"/>
      <c r="C59" s="134"/>
      <c r="D59" s="134"/>
      <c r="E59" s="134"/>
      <c r="F59" s="134"/>
      <c r="G59" s="134"/>
      <c r="H59" s="134"/>
      <c r="I59" s="134"/>
      <c r="J59" s="134"/>
      <c r="K59" s="134"/>
      <c r="L59" s="134"/>
      <c r="M59" s="134"/>
      <c r="N59" s="134"/>
      <c r="O59" s="134"/>
      <c r="P59" s="134"/>
      <c r="Q59" s="134"/>
      <c r="R59" s="134"/>
      <c r="S59" s="134"/>
      <c r="T59" s="134"/>
      <c r="U59" s="134"/>
      <c r="V59" s="134"/>
      <c r="W59" s="134"/>
      <c r="X59" s="134"/>
      <c r="Y59" s="134"/>
      <c r="Z59" s="134"/>
      <c r="AA59" s="134"/>
      <c r="AB59" s="134"/>
      <c r="AC59" s="134"/>
      <c r="AD59" s="134"/>
      <c r="AE59" s="134"/>
      <c r="AF59" s="134"/>
      <c r="AG59" s="134"/>
      <c r="AH59" s="134"/>
      <c r="AI59" s="134"/>
      <c r="AJ59" s="134"/>
      <c r="AK59" s="134"/>
      <c r="AL59" s="134"/>
      <c r="AM59" s="134"/>
      <c r="AN59" s="134"/>
      <c r="AO59" s="134"/>
      <c r="AP59" s="134"/>
      <c r="AQ59" s="134"/>
      <c r="AR59" s="134"/>
      <c r="AS59" s="134"/>
      <c r="AT59" s="134"/>
    </row>
    <row r="60" spans="1:46" x14ac:dyDescent="0.4">
      <c r="A60" s="134"/>
      <c r="B60" s="134"/>
      <c r="C60" s="134"/>
      <c r="D60" s="134"/>
      <c r="E60" s="134"/>
      <c r="F60" s="134"/>
      <c r="G60" s="134"/>
      <c r="H60" s="134"/>
      <c r="I60" s="134"/>
      <c r="J60" s="134"/>
      <c r="K60" s="134"/>
      <c r="L60" s="134"/>
      <c r="M60" s="134"/>
      <c r="N60" s="134"/>
      <c r="O60" s="134"/>
      <c r="P60" s="134"/>
      <c r="Q60" s="134"/>
      <c r="R60" s="134"/>
      <c r="S60" s="134"/>
      <c r="T60" s="134"/>
      <c r="U60" s="134"/>
      <c r="V60" s="134"/>
      <c r="W60" s="134"/>
      <c r="X60" s="134"/>
      <c r="Y60" s="134"/>
      <c r="Z60" s="134"/>
      <c r="AA60" s="134"/>
      <c r="AB60" s="134"/>
      <c r="AC60" s="134"/>
      <c r="AD60" s="134"/>
      <c r="AE60" s="134"/>
      <c r="AF60" s="134"/>
      <c r="AG60" s="134"/>
      <c r="AH60" s="134"/>
      <c r="AI60" s="134"/>
      <c r="AJ60" s="134"/>
      <c r="AK60" s="134"/>
      <c r="AL60" s="134"/>
      <c r="AM60" s="134"/>
      <c r="AN60" s="134"/>
      <c r="AO60" s="134"/>
      <c r="AP60" s="134"/>
      <c r="AQ60" s="134"/>
      <c r="AR60" s="134"/>
      <c r="AS60" s="134"/>
      <c r="AT60" s="134"/>
    </row>
    <row r="61" spans="1:46" x14ac:dyDescent="0.4">
      <c r="A61" s="134"/>
      <c r="B61" s="134"/>
      <c r="C61" s="134"/>
      <c r="D61" s="134"/>
      <c r="E61" s="134"/>
      <c r="F61" s="134"/>
      <c r="G61" s="134"/>
      <c r="H61" s="134"/>
      <c r="I61" s="134"/>
      <c r="J61" s="134"/>
      <c r="K61" s="134"/>
      <c r="L61" s="134"/>
      <c r="M61" s="134"/>
      <c r="N61" s="134"/>
      <c r="O61" s="134"/>
      <c r="P61" s="134"/>
      <c r="Q61" s="134"/>
      <c r="R61" s="134"/>
      <c r="S61" s="134"/>
      <c r="T61" s="134"/>
      <c r="U61" s="134"/>
      <c r="V61" s="134"/>
      <c r="W61" s="134"/>
      <c r="X61" s="134"/>
      <c r="Y61" s="134"/>
      <c r="Z61" s="134"/>
      <c r="AA61" s="134"/>
      <c r="AB61" s="134"/>
      <c r="AC61" s="134"/>
      <c r="AD61" s="134"/>
      <c r="AE61" s="134"/>
      <c r="AF61" s="134"/>
      <c r="AG61" s="134"/>
      <c r="AH61" s="134"/>
      <c r="AI61" s="134"/>
      <c r="AJ61" s="134"/>
      <c r="AK61" s="134"/>
      <c r="AL61" s="134"/>
      <c r="AM61" s="134"/>
      <c r="AN61" s="134"/>
      <c r="AO61" s="134"/>
      <c r="AP61" s="134"/>
      <c r="AQ61" s="134"/>
      <c r="AR61" s="134"/>
      <c r="AS61" s="134"/>
      <c r="AT61" s="134"/>
    </row>
    <row r="62" spans="1:46" x14ac:dyDescent="0.4">
      <c r="A62" s="134"/>
      <c r="B62" s="134"/>
      <c r="C62" s="134"/>
      <c r="D62" s="134"/>
      <c r="E62" s="134"/>
      <c r="F62" s="134"/>
      <c r="G62" s="134"/>
      <c r="H62" s="134"/>
      <c r="I62" s="134"/>
      <c r="J62" s="134"/>
      <c r="K62" s="134"/>
      <c r="L62" s="134"/>
      <c r="M62" s="134"/>
      <c r="N62" s="134"/>
      <c r="O62" s="134"/>
      <c r="P62" s="134"/>
      <c r="Q62" s="134"/>
      <c r="R62" s="134"/>
      <c r="S62" s="134"/>
      <c r="T62" s="134"/>
      <c r="U62" s="134"/>
      <c r="V62" s="134"/>
      <c r="W62" s="134"/>
      <c r="X62" s="134"/>
      <c r="Y62" s="134"/>
      <c r="Z62" s="134"/>
      <c r="AA62" s="134"/>
      <c r="AB62" s="134"/>
      <c r="AC62" s="134"/>
      <c r="AD62" s="134"/>
      <c r="AE62" s="134"/>
      <c r="AF62" s="134"/>
      <c r="AG62" s="134"/>
      <c r="AH62" s="134"/>
      <c r="AI62" s="134"/>
      <c r="AJ62" s="134"/>
      <c r="AK62" s="134"/>
      <c r="AL62" s="134"/>
      <c r="AM62" s="134"/>
      <c r="AN62" s="134"/>
      <c r="AO62" s="134"/>
      <c r="AP62" s="134"/>
      <c r="AQ62" s="134"/>
      <c r="AR62" s="134"/>
      <c r="AS62" s="134"/>
      <c r="AT62" s="134"/>
    </row>
    <row r="63" spans="1:46" x14ac:dyDescent="0.4">
      <c r="A63" s="134"/>
      <c r="B63" s="134"/>
      <c r="C63" s="134"/>
      <c r="D63" s="134"/>
      <c r="E63" s="134"/>
      <c r="F63" s="134"/>
      <c r="G63" s="134"/>
      <c r="H63" s="134"/>
      <c r="I63" s="134"/>
      <c r="J63" s="134"/>
      <c r="K63" s="134"/>
      <c r="L63" s="134"/>
      <c r="M63" s="134"/>
      <c r="N63" s="134"/>
      <c r="O63" s="134"/>
      <c r="P63" s="134"/>
      <c r="Q63" s="134"/>
      <c r="R63" s="134"/>
      <c r="S63" s="134"/>
      <c r="T63" s="134"/>
      <c r="U63" s="134"/>
      <c r="V63" s="134"/>
      <c r="W63" s="134"/>
      <c r="X63" s="134"/>
      <c r="Y63" s="134"/>
      <c r="Z63" s="134"/>
      <c r="AA63" s="134"/>
      <c r="AB63" s="134"/>
      <c r="AC63" s="134"/>
      <c r="AD63" s="134"/>
      <c r="AE63" s="134"/>
      <c r="AF63" s="134"/>
      <c r="AG63" s="134"/>
      <c r="AH63" s="134"/>
      <c r="AI63" s="134"/>
      <c r="AJ63" s="134"/>
      <c r="AK63" s="134"/>
      <c r="AL63" s="134"/>
      <c r="AM63" s="134"/>
      <c r="AN63" s="134"/>
      <c r="AO63" s="134"/>
      <c r="AP63" s="134"/>
      <c r="AQ63" s="134"/>
      <c r="AR63" s="134"/>
      <c r="AS63" s="134"/>
      <c r="AT63" s="134"/>
    </row>
    <row r="64" spans="1:46" x14ac:dyDescent="0.4">
      <c r="A64" s="134"/>
      <c r="B64" s="134"/>
      <c r="C64" s="134"/>
      <c r="D64" s="134"/>
      <c r="E64" s="134"/>
      <c r="F64" s="134"/>
      <c r="G64" s="134"/>
      <c r="H64" s="134"/>
      <c r="I64" s="134"/>
      <c r="J64" s="134"/>
      <c r="K64" s="134"/>
      <c r="L64" s="134"/>
      <c r="M64" s="134"/>
      <c r="N64" s="134"/>
      <c r="O64" s="134"/>
      <c r="P64" s="134"/>
      <c r="Q64" s="134"/>
      <c r="R64" s="134"/>
      <c r="S64" s="134"/>
      <c r="T64" s="134"/>
      <c r="U64" s="134"/>
      <c r="V64" s="134"/>
      <c r="W64" s="134"/>
      <c r="X64" s="134"/>
      <c r="Y64" s="134"/>
      <c r="Z64" s="134"/>
      <c r="AA64" s="134"/>
      <c r="AB64" s="134"/>
      <c r="AC64" s="134"/>
      <c r="AD64" s="134"/>
      <c r="AE64" s="134"/>
      <c r="AF64" s="134"/>
      <c r="AG64" s="134"/>
      <c r="AH64" s="134"/>
      <c r="AI64" s="134"/>
      <c r="AJ64" s="134"/>
      <c r="AK64" s="134"/>
      <c r="AL64" s="134"/>
      <c r="AM64" s="134"/>
      <c r="AN64" s="134"/>
      <c r="AO64" s="134"/>
      <c r="AP64" s="134"/>
      <c r="AQ64" s="134"/>
      <c r="AR64" s="134"/>
      <c r="AS64" s="134"/>
      <c r="AT64" s="134"/>
    </row>
    <row r="65" spans="1:46" x14ac:dyDescent="0.4">
      <c r="A65" s="134"/>
      <c r="B65" s="134"/>
      <c r="C65" s="134"/>
      <c r="D65" s="134"/>
      <c r="E65" s="134"/>
      <c r="F65" s="134"/>
      <c r="G65" s="134"/>
      <c r="H65" s="134"/>
      <c r="I65" s="134"/>
      <c r="J65" s="134"/>
      <c r="K65" s="134"/>
      <c r="L65" s="134"/>
      <c r="M65" s="134"/>
      <c r="N65" s="134"/>
      <c r="O65" s="134"/>
      <c r="P65" s="134"/>
      <c r="Q65" s="134"/>
      <c r="R65" s="134"/>
      <c r="S65" s="134"/>
      <c r="T65" s="134"/>
      <c r="U65" s="134"/>
      <c r="V65" s="134"/>
      <c r="W65" s="134"/>
      <c r="X65" s="134"/>
      <c r="Y65" s="134"/>
      <c r="Z65" s="134"/>
      <c r="AA65" s="134"/>
      <c r="AB65" s="134"/>
      <c r="AC65" s="134"/>
      <c r="AD65" s="134"/>
      <c r="AE65" s="134"/>
      <c r="AF65" s="134"/>
      <c r="AG65" s="134"/>
      <c r="AH65" s="134"/>
      <c r="AI65" s="134"/>
      <c r="AJ65" s="134"/>
      <c r="AK65" s="134"/>
      <c r="AL65" s="134"/>
      <c r="AM65" s="134"/>
      <c r="AN65" s="134"/>
      <c r="AO65" s="134"/>
      <c r="AP65" s="134"/>
      <c r="AQ65" s="134"/>
      <c r="AR65" s="134"/>
      <c r="AS65" s="134"/>
      <c r="AT65" s="134"/>
    </row>
    <row r="66" spans="1:46" x14ac:dyDescent="0.4">
      <c r="A66" s="134"/>
      <c r="B66" s="134"/>
      <c r="C66" s="134"/>
      <c r="D66" s="134"/>
      <c r="E66" s="134"/>
      <c r="F66" s="134"/>
      <c r="G66" s="134"/>
      <c r="H66" s="134"/>
      <c r="I66" s="134"/>
      <c r="J66" s="134"/>
      <c r="K66" s="134"/>
      <c r="L66" s="134"/>
      <c r="M66" s="134"/>
      <c r="N66" s="134"/>
      <c r="O66" s="134"/>
      <c r="P66" s="134"/>
      <c r="Q66" s="134"/>
      <c r="R66" s="134"/>
      <c r="S66" s="134"/>
      <c r="T66" s="134"/>
      <c r="U66" s="134"/>
      <c r="V66" s="134"/>
      <c r="W66" s="134"/>
      <c r="X66" s="134"/>
      <c r="Y66" s="134"/>
      <c r="Z66" s="134"/>
      <c r="AA66" s="134"/>
      <c r="AB66" s="134"/>
      <c r="AC66" s="134"/>
      <c r="AD66" s="134"/>
      <c r="AE66" s="134"/>
      <c r="AF66" s="134"/>
      <c r="AG66" s="134"/>
      <c r="AH66" s="134"/>
      <c r="AI66" s="134"/>
      <c r="AJ66" s="134"/>
      <c r="AK66" s="134"/>
      <c r="AL66" s="134"/>
      <c r="AM66" s="134"/>
      <c r="AN66" s="134"/>
      <c r="AO66" s="134"/>
      <c r="AP66" s="134"/>
      <c r="AQ66" s="134"/>
      <c r="AR66" s="134"/>
      <c r="AS66" s="134"/>
      <c r="AT66" s="134"/>
    </row>
    <row r="67" spans="1:46" x14ac:dyDescent="0.4">
      <c r="A67" s="134"/>
      <c r="B67" s="134"/>
      <c r="C67" s="134"/>
      <c r="D67" s="134"/>
      <c r="E67" s="134"/>
      <c r="F67" s="134"/>
      <c r="G67" s="134"/>
      <c r="H67" s="134"/>
      <c r="I67" s="134"/>
      <c r="J67" s="134"/>
      <c r="K67" s="134"/>
      <c r="L67" s="134"/>
      <c r="M67" s="134"/>
      <c r="N67" s="134"/>
      <c r="O67" s="134"/>
      <c r="P67" s="134"/>
      <c r="Q67" s="134"/>
      <c r="R67" s="134"/>
      <c r="S67" s="134"/>
      <c r="T67" s="134"/>
      <c r="U67" s="134"/>
      <c r="V67" s="134"/>
      <c r="W67" s="134"/>
      <c r="X67" s="134"/>
      <c r="Y67" s="134"/>
      <c r="Z67" s="134"/>
      <c r="AA67" s="134"/>
      <c r="AB67" s="134"/>
      <c r="AC67" s="134"/>
      <c r="AD67" s="134"/>
      <c r="AE67" s="134"/>
      <c r="AF67" s="134"/>
      <c r="AG67" s="134"/>
      <c r="AH67" s="134"/>
      <c r="AI67" s="134"/>
      <c r="AJ67" s="134"/>
      <c r="AK67" s="134"/>
      <c r="AL67" s="134"/>
      <c r="AM67" s="134"/>
      <c r="AN67" s="134"/>
      <c r="AO67" s="134"/>
      <c r="AP67" s="134"/>
      <c r="AQ67" s="134"/>
      <c r="AR67" s="134"/>
      <c r="AS67" s="134"/>
      <c r="AT67" s="134"/>
    </row>
    <row r="68" spans="1:46" x14ac:dyDescent="0.4">
      <c r="A68" s="134"/>
      <c r="B68" s="134"/>
      <c r="C68" s="134"/>
      <c r="D68" s="134"/>
      <c r="E68" s="134"/>
      <c r="F68" s="134"/>
      <c r="G68" s="134"/>
      <c r="H68" s="134"/>
      <c r="I68" s="134"/>
      <c r="J68" s="134"/>
      <c r="K68" s="134"/>
      <c r="L68" s="134"/>
      <c r="M68" s="134"/>
      <c r="N68" s="134"/>
      <c r="O68" s="134"/>
      <c r="P68" s="134"/>
      <c r="Q68" s="134"/>
      <c r="R68" s="134"/>
      <c r="S68" s="134"/>
      <c r="T68" s="134"/>
      <c r="U68" s="134"/>
      <c r="V68" s="134"/>
      <c r="W68" s="134"/>
      <c r="X68" s="134"/>
      <c r="Y68" s="134"/>
      <c r="Z68" s="134"/>
      <c r="AA68" s="134"/>
      <c r="AB68" s="134"/>
      <c r="AC68" s="134"/>
      <c r="AD68" s="134"/>
      <c r="AE68" s="134"/>
      <c r="AF68" s="134"/>
      <c r="AG68" s="134"/>
      <c r="AH68" s="134"/>
      <c r="AI68" s="134"/>
      <c r="AJ68" s="134"/>
      <c r="AK68" s="134"/>
      <c r="AL68" s="134"/>
      <c r="AM68" s="134"/>
      <c r="AN68" s="134"/>
      <c r="AO68" s="134"/>
      <c r="AP68" s="134"/>
      <c r="AQ68" s="134"/>
      <c r="AR68" s="134"/>
      <c r="AS68" s="134"/>
      <c r="AT68" s="134"/>
    </row>
    <row r="69" spans="1:46" x14ac:dyDescent="0.4">
      <c r="A69" s="134"/>
      <c r="B69" s="134"/>
      <c r="C69" s="134"/>
      <c r="D69" s="134"/>
      <c r="E69" s="134"/>
      <c r="F69" s="134"/>
      <c r="G69" s="134"/>
      <c r="H69" s="134"/>
      <c r="I69" s="134"/>
      <c r="J69" s="134"/>
      <c r="K69" s="134"/>
      <c r="L69" s="134"/>
      <c r="M69" s="134"/>
      <c r="N69" s="134"/>
      <c r="O69" s="134"/>
      <c r="P69" s="134"/>
      <c r="Q69" s="134"/>
      <c r="R69" s="134"/>
      <c r="S69" s="134"/>
      <c r="T69" s="134"/>
      <c r="U69" s="134"/>
      <c r="V69" s="134"/>
      <c r="W69" s="134"/>
      <c r="X69" s="134"/>
      <c r="Y69" s="134"/>
      <c r="Z69" s="134"/>
      <c r="AA69" s="134"/>
      <c r="AB69" s="134"/>
      <c r="AC69" s="134"/>
      <c r="AD69" s="134"/>
      <c r="AE69" s="134"/>
      <c r="AF69" s="134"/>
      <c r="AG69" s="134"/>
      <c r="AH69" s="134"/>
      <c r="AI69" s="134"/>
      <c r="AJ69" s="134"/>
      <c r="AK69" s="134"/>
      <c r="AL69" s="134"/>
      <c r="AM69" s="134"/>
      <c r="AN69" s="134"/>
      <c r="AO69" s="134"/>
      <c r="AP69" s="134"/>
      <c r="AQ69" s="134"/>
      <c r="AR69" s="134"/>
      <c r="AS69" s="134"/>
      <c r="AT69" s="134"/>
    </row>
    <row r="70" spans="1:46" x14ac:dyDescent="0.4">
      <c r="A70" s="134"/>
      <c r="B70" s="134"/>
      <c r="C70" s="134"/>
      <c r="D70" s="134"/>
      <c r="E70" s="134"/>
      <c r="F70" s="134"/>
      <c r="G70" s="134"/>
      <c r="H70" s="134"/>
      <c r="I70" s="134"/>
      <c r="J70" s="134"/>
      <c r="K70" s="134"/>
      <c r="L70" s="134"/>
      <c r="M70" s="134"/>
      <c r="N70" s="134"/>
      <c r="O70" s="134"/>
      <c r="P70" s="134"/>
      <c r="Q70" s="134"/>
      <c r="R70" s="134"/>
      <c r="S70" s="134"/>
      <c r="T70" s="134"/>
      <c r="U70" s="134"/>
      <c r="V70" s="134"/>
      <c r="W70" s="134"/>
      <c r="X70" s="134"/>
      <c r="Y70" s="134"/>
      <c r="Z70" s="134"/>
      <c r="AA70" s="134"/>
      <c r="AB70" s="134"/>
      <c r="AC70" s="134"/>
      <c r="AD70" s="134"/>
      <c r="AE70" s="134"/>
      <c r="AF70" s="134"/>
      <c r="AG70" s="134"/>
      <c r="AH70" s="134"/>
      <c r="AI70" s="134"/>
      <c r="AJ70" s="134"/>
      <c r="AK70" s="134"/>
      <c r="AL70" s="134"/>
      <c r="AM70" s="134"/>
      <c r="AN70" s="134"/>
      <c r="AO70" s="134"/>
      <c r="AP70" s="134"/>
      <c r="AQ70" s="134"/>
      <c r="AR70" s="134"/>
      <c r="AS70" s="134"/>
      <c r="AT70" s="134"/>
    </row>
    <row r="71" spans="1:46" x14ac:dyDescent="0.4">
      <c r="A71" s="134"/>
      <c r="B71" s="134"/>
      <c r="C71" s="134"/>
      <c r="D71" s="134"/>
      <c r="E71" s="134"/>
      <c r="F71" s="134"/>
      <c r="G71" s="134"/>
      <c r="H71" s="134"/>
      <c r="I71" s="134"/>
      <c r="J71" s="134"/>
      <c r="K71" s="134"/>
      <c r="L71" s="134"/>
      <c r="M71" s="134"/>
      <c r="N71" s="134"/>
      <c r="O71" s="134"/>
      <c r="P71" s="134"/>
      <c r="Q71" s="134"/>
      <c r="R71" s="134"/>
      <c r="S71" s="134"/>
      <c r="T71" s="134"/>
      <c r="U71" s="134"/>
      <c r="V71" s="134"/>
      <c r="W71" s="134"/>
      <c r="X71" s="134"/>
      <c r="Y71" s="134"/>
      <c r="Z71" s="134"/>
      <c r="AA71" s="134"/>
      <c r="AB71" s="134"/>
      <c r="AC71" s="134"/>
      <c r="AD71" s="134"/>
      <c r="AE71" s="134"/>
      <c r="AF71" s="134"/>
      <c r="AG71" s="134"/>
      <c r="AH71" s="134"/>
      <c r="AI71" s="134"/>
      <c r="AJ71" s="134"/>
      <c r="AK71" s="134"/>
      <c r="AL71" s="134"/>
      <c r="AM71" s="134"/>
      <c r="AN71" s="134"/>
      <c r="AO71" s="134"/>
      <c r="AP71" s="134"/>
      <c r="AQ71" s="134"/>
      <c r="AR71" s="134"/>
      <c r="AS71" s="134"/>
      <c r="AT71" s="134"/>
    </row>
    <row r="72" spans="1:46" x14ac:dyDescent="0.4">
      <c r="A72" s="134"/>
      <c r="B72" s="134"/>
      <c r="C72" s="134"/>
      <c r="D72" s="134"/>
      <c r="E72" s="134"/>
      <c r="F72" s="134"/>
      <c r="G72" s="134"/>
      <c r="H72" s="134"/>
      <c r="I72" s="134"/>
      <c r="J72" s="134"/>
      <c r="K72" s="134"/>
      <c r="L72" s="134"/>
      <c r="M72" s="134"/>
      <c r="N72" s="134"/>
      <c r="O72" s="134"/>
      <c r="P72" s="134"/>
      <c r="Q72" s="134"/>
      <c r="R72" s="134"/>
      <c r="S72" s="134"/>
      <c r="T72" s="134"/>
      <c r="U72" s="134"/>
      <c r="V72" s="134"/>
      <c r="W72" s="134"/>
      <c r="X72" s="134"/>
      <c r="Y72" s="134"/>
      <c r="Z72" s="134"/>
      <c r="AA72" s="134"/>
      <c r="AB72" s="134"/>
      <c r="AC72" s="134"/>
      <c r="AD72" s="134"/>
      <c r="AE72" s="134"/>
      <c r="AF72" s="134"/>
      <c r="AG72" s="134"/>
      <c r="AH72" s="134"/>
      <c r="AI72" s="134"/>
      <c r="AJ72" s="134"/>
      <c r="AK72" s="134"/>
      <c r="AL72" s="134"/>
      <c r="AM72" s="134"/>
      <c r="AN72" s="134"/>
      <c r="AO72" s="134"/>
      <c r="AP72" s="134"/>
      <c r="AQ72" s="134"/>
      <c r="AR72" s="134"/>
      <c r="AS72" s="134"/>
      <c r="AT72" s="134"/>
    </row>
    <row r="73" spans="1:46" x14ac:dyDescent="0.4">
      <c r="A73" s="134"/>
      <c r="B73" s="134"/>
      <c r="C73" s="134"/>
      <c r="D73" s="134"/>
      <c r="E73" s="134"/>
      <c r="F73" s="134"/>
      <c r="G73" s="134"/>
      <c r="H73" s="134"/>
      <c r="I73" s="134"/>
      <c r="J73" s="134"/>
      <c r="K73" s="134"/>
      <c r="L73" s="134"/>
      <c r="M73" s="134"/>
      <c r="N73" s="134"/>
      <c r="O73" s="134"/>
      <c r="P73" s="134"/>
      <c r="Q73" s="134"/>
      <c r="R73" s="134"/>
      <c r="S73" s="134"/>
      <c r="T73" s="134"/>
      <c r="U73" s="134"/>
      <c r="V73" s="134"/>
      <c r="W73" s="134"/>
      <c r="X73" s="134"/>
      <c r="Y73" s="134"/>
      <c r="Z73" s="134"/>
      <c r="AA73" s="134"/>
      <c r="AB73" s="134"/>
      <c r="AC73" s="134"/>
      <c r="AD73" s="134"/>
      <c r="AE73" s="134"/>
      <c r="AF73" s="134"/>
      <c r="AG73" s="134"/>
      <c r="AH73" s="134"/>
      <c r="AI73" s="134"/>
      <c r="AJ73" s="134"/>
      <c r="AK73" s="134"/>
      <c r="AL73" s="134"/>
      <c r="AM73" s="134"/>
      <c r="AN73" s="134"/>
      <c r="AO73" s="134"/>
      <c r="AP73" s="134"/>
      <c r="AQ73" s="134"/>
      <c r="AR73" s="134"/>
      <c r="AS73" s="134"/>
      <c r="AT73" s="134"/>
    </row>
    <row r="74" spans="1:46" x14ac:dyDescent="0.4">
      <c r="A74" s="134"/>
      <c r="B74" s="134"/>
      <c r="C74" s="134"/>
      <c r="D74" s="134"/>
      <c r="E74" s="134"/>
      <c r="F74" s="134"/>
      <c r="G74" s="134"/>
      <c r="H74" s="134"/>
      <c r="I74" s="134"/>
      <c r="J74" s="134"/>
      <c r="K74" s="134"/>
      <c r="L74" s="134"/>
      <c r="M74" s="134"/>
      <c r="N74" s="134"/>
      <c r="O74" s="134"/>
      <c r="P74" s="134"/>
      <c r="Q74" s="134"/>
      <c r="R74" s="134"/>
      <c r="S74" s="134"/>
      <c r="T74" s="134"/>
      <c r="U74" s="134"/>
      <c r="V74" s="134"/>
      <c r="W74" s="134"/>
      <c r="X74" s="134"/>
      <c r="Y74" s="134"/>
      <c r="Z74" s="134"/>
      <c r="AA74" s="134"/>
      <c r="AB74" s="134"/>
      <c r="AC74" s="134"/>
      <c r="AD74" s="134"/>
      <c r="AE74" s="134"/>
      <c r="AF74" s="134"/>
      <c r="AG74" s="134"/>
      <c r="AH74" s="134"/>
      <c r="AI74" s="134"/>
      <c r="AJ74" s="134"/>
      <c r="AK74" s="134"/>
      <c r="AL74" s="134"/>
      <c r="AM74" s="134"/>
      <c r="AN74" s="134"/>
      <c r="AO74" s="134"/>
      <c r="AP74" s="134"/>
      <c r="AQ74" s="134"/>
      <c r="AR74" s="134"/>
      <c r="AS74" s="134"/>
      <c r="AT74" s="134"/>
    </row>
    <row r="75" spans="1:46" x14ac:dyDescent="0.4">
      <c r="A75" s="134"/>
      <c r="B75" s="134"/>
      <c r="C75" s="134"/>
      <c r="D75" s="134"/>
      <c r="E75" s="134"/>
      <c r="F75" s="134"/>
      <c r="G75" s="134"/>
      <c r="H75" s="134"/>
      <c r="I75" s="134"/>
      <c r="J75" s="134"/>
      <c r="K75" s="134"/>
      <c r="L75" s="134"/>
      <c r="M75" s="134"/>
      <c r="N75" s="134"/>
      <c r="O75" s="134"/>
      <c r="P75" s="134"/>
      <c r="Q75" s="134"/>
      <c r="R75" s="134"/>
      <c r="S75" s="134"/>
      <c r="T75" s="134"/>
      <c r="U75" s="134"/>
      <c r="V75" s="134"/>
      <c r="W75" s="134"/>
      <c r="X75" s="134"/>
      <c r="Y75" s="134"/>
      <c r="Z75" s="134"/>
      <c r="AA75" s="134"/>
      <c r="AB75" s="134"/>
      <c r="AC75" s="134"/>
      <c r="AD75" s="134"/>
      <c r="AE75" s="134"/>
      <c r="AF75" s="134"/>
      <c r="AG75" s="134"/>
      <c r="AH75" s="134"/>
      <c r="AI75" s="134"/>
      <c r="AJ75" s="134"/>
      <c r="AK75" s="134"/>
      <c r="AL75" s="134"/>
      <c r="AM75" s="134"/>
      <c r="AN75" s="134"/>
      <c r="AO75" s="134"/>
      <c r="AP75" s="134"/>
      <c r="AQ75" s="134"/>
      <c r="AR75" s="134"/>
      <c r="AS75" s="134"/>
      <c r="AT75" s="134"/>
    </row>
    <row r="76" spans="1:46" x14ac:dyDescent="0.4">
      <c r="A76" s="134"/>
      <c r="B76" s="134"/>
      <c r="C76" s="134"/>
      <c r="D76" s="134"/>
      <c r="E76" s="134"/>
      <c r="F76" s="134"/>
      <c r="G76" s="134"/>
      <c r="H76" s="134"/>
      <c r="I76" s="134"/>
      <c r="J76" s="134"/>
      <c r="K76" s="134"/>
      <c r="L76" s="134"/>
      <c r="M76" s="134"/>
      <c r="N76" s="134"/>
      <c r="O76" s="134"/>
      <c r="P76" s="134"/>
      <c r="Q76" s="134"/>
      <c r="R76" s="134"/>
      <c r="S76" s="134"/>
      <c r="T76" s="134"/>
      <c r="U76" s="134"/>
      <c r="V76" s="134"/>
      <c r="W76" s="134"/>
      <c r="X76" s="134"/>
      <c r="Y76" s="134"/>
      <c r="Z76" s="134"/>
      <c r="AA76" s="134"/>
      <c r="AB76" s="134"/>
      <c r="AC76" s="134"/>
      <c r="AD76" s="134"/>
      <c r="AE76" s="134"/>
      <c r="AF76" s="134"/>
      <c r="AG76" s="134"/>
      <c r="AH76" s="134"/>
      <c r="AI76" s="134"/>
      <c r="AJ76" s="134"/>
      <c r="AK76" s="134"/>
      <c r="AL76" s="134"/>
      <c r="AM76" s="134"/>
      <c r="AN76" s="134"/>
      <c r="AO76" s="134"/>
      <c r="AP76" s="134"/>
      <c r="AQ76" s="134"/>
      <c r="AR76" s="134"/>
      <c r="AS76" s="134"/>
      <c r="AT76" s="134"/>
    </row>
    <row r="77" spans="1:46" x14ac:dyDescent="0.4">
      <c r="A77" s="134"/>
      <c r="B77" s="134"/>
      <c r="C77" s="134"/>
      <c r="D77" s="134"/>
      <c r="E77" s="134"/>
      <c r="F77" s="134"/>
      <c r="G77" s="134"/>
      <c r="H77" s="134"/>
      <c r="I77" s="134"/>
      <c r="J77" s="134"/>
      <c r="K77" s="134"/>
      <c r="L77" s="134"/>
      <c r="M77" s="134"/>
      <c r="N77" s="134"/>
      <c r="O77" s="134"/>
      <c r="P77" s="134"/>
      <c r="Q77" s="134"/>
      <c r="R77" s="134"/>
      <c r="S77" s="134"/>
      <c r="T77" s="134"/>
      <c r="U77" s="134"/>
      <c r="V77" s="134"/>
      <c r="W77" s="134"/>
      <c r="X77" s="134"/>
      <c r="Y77" s="134"/>
      <c r="Z77" s="134"/>
      <c r="AA77" s="134"/>
      <c r="AB77" s="134"/>
      <c r="AC77" s="134"/>
      <c r="AD77" s="134"/>
      <c r="AE77" s="134"/>
      <c r="AF77" s="134"/>
      <c r="AG77" s="134"/>
      <c r="AH77" s="134"/>
      <c r="AI77" s="134"/>
      <c r="AJ77" s="134"/>
      <c r="AK77" s="134"/>
      <c r="AL77" s="134"/>
      <c r="AM77" s="134"/>
      <c r="AN77" s="134"/>
      <c r="AO77" s="134"/>
      <c r="AP77" s="134"/>
      <c r="AQ77" s="134"/>
      <c r="AR77" s="134"/>
      <c r="AS77" s="134"/>
      <c r="AT77" s="134"/>
    </row>
    <row r="78" spans="1:46" x14ac:dyDescent="0.4">
      <c r="A78" s="134"/>
      <c r="B78" s="134"/>
      <c r="C78" s="134"/>
      <c r="D78" s="134"/>
      <c r="E78" s="134"/>
      <c r="F78" s="134"/>
      <c r="G78" s="134"/>
      <c r="H78" s="134"/>
      <c r="I78" s="134"/>
      <c r="J78" s="134"/>
      <c r="K78" s="134"/>
      <c r="L78" s="134"/>
      <c r="M78" s="134"/>
      <c r="N78" s="134"/>
      <c r="O78" s="134"/>
      <c r="P78" s="134"/>
      <c r="Q78" s="134"/>
      <c r="R78" s="134"/>
      <c r="S78" s="134"/>
      <c r="T78" s="134"/>
      <c r="U78" s="134"/>
      <c r="V78" s="134"/>
      <c r="W78" s="134"/>
      <c r="X78" s="134"/>
      <c r="Y78" s="134"/>
      <c r="Z78" s="134"/>
      <c r="AA78" s="134"/>
      <c r="AB78" s="134"/>
      <c r="AC78" s="134"/>
      <c r="AD78" s="134"/>
      <c r="AE78" s="134"/>
      <c r="AF78" s="134"/>
      <c r="AG78" s="134"/>
      <c r="AH78" s="134"/>
      <c r="AI78" s="134"/>
      <c r="AJ78" s="134"/>
      <c r="AK78" s="134"/>
      <c r="AL78" s="134"/>
      <c r="AM78" s="134"/>
      <c r="AN78" s="134"/>
      <c r="AO78" s="134"/>
      <c r="AP78" s="134"/>
      <c r="AQ78" s="134"/>
      <c r="AR78" s="134"/>
      <c r="AS78" s="134"/>
      <c r="AT78" s="134"/>
    </row>
    <row r="79" spans="1:46" x14ac:dyDescent="0.4">
      <c r="A79" s="134"/>
      <c r="B79" s="134"/>
      <c r="C79" s="134"/>
      <c r="D79" s="134"/>
      <c r="E79" s="134"/>
      <c r="F79" s="134"/>
      <c r="G79" s="134"/>
      <c r="H79" s="134"/>
      <c r="I79" s="134"/>
      <c r="J79" s="134"/>
      <c r="K79" s="134"/>
      <c r="L79" s="134"/>
      <c r="M79" s="134"/>
      <c r="N79" s="134"/>
      <c r="O79" s="134"/>
      <c r="P79" s="134"/>
      <c r="Q79" s="134"/>
      <c r="R79" s="134"/>
      <c r="S79" s="134"/>
      <c r="T79" s="134"/>
      <c r="U79" s="134"/>
      <c r="V79" s="134"/>
      <c r="W79" s="134"/>
      <c r="X79" s="134"/>
      <c r="Y79" s="134"/>
      <c r="Z79" s="134"/>
      <c r="AA79" s="134"/>
      <c r="AB79" s="134"/>
      <c r="AC79" s="134"/>
      <c r="AD79" s="134"/>
      <c r="AE79" s="134"/>
      <c r="AF79" s="134"/>
      <c r="AG79" s="134"/>
      <c r="AH79" s="134"/>
      <c r="AI79" s="134"/>
      <c r="AJ79" s="134"/>
      <c r="AK79" s="134"/>
      <c r="AL79" s="134"/>
      <c r="AM79" s="134"/>
      <c r="AN79" s="134"/>
      <c r="AO79" s="134"/>
      <c r="AP79" s="134"/>
      <c r="AQ79" s="134"/>
      <c r="AR79" s="134"/>
      <c r="AS79" s="134"/>
      <c r="AT79" s="134"/>
    </row>
    <row r="80" spans="1:46" x14ac:dyDescent="0.4">
      <c r="A80" s="134"/>
      <c r="B80" s="134"/>
      <c r="C80" s="134"/>
      <c r="D80" s="134"/>
      <c r="E80" s="134"/>
      <c r="F80" s="134"/>
      <c r="G80" s="134"/>
      <c r="H80" s="134"/>
      <c r="I80" s="134"/>
      <c r="J80" s="134"/>
      <c r="K80" s="134"/>
      <c r="L80" s="134"/>
      <c r="M80" s="134"/>
      <c r="N80" s="134"/>
      <c r="O80" s="134"/>
      <c r="P80" s="134"/>
      <c r="Q80" s="134"/>
      <c r="R80" s="134"/>
      <c r="S80" s="134"/>
      <c r="T80" s="134"/>
      <c r="U80" s="134"/>
      <c r="V80" s="134"/>
      <c r="W80" s="134"/>
      <c r="X80" s="134"/>
      <c r="Y80" s="134"/>
      <c r="Z80" s="134"/>
      <c r="AA80" s="134"/>
      <c r="AB80" s="134"/>
      <c r="AC80" s="134"/>
      <c r="AD80" s="134"/>
      <c r="AE80" s="134"/>
      <c r="AF80" s="134"/>
      <c r="AG80" s="134"/>
      <c r="AH80" s="134"/>
      <c r="AI80" s="134"/>
      <c r="AJ80" s="134"/>
      <c r="AK80" s="134"/>
      <c r="AL80" s="134"/>
      <c r="AM80" s="134"/>
      <c r="AN80" s="134"/>
      <c r="AO80" s="134"/>
      <c r="AP80" s="134"/>
      <c r="AQ80" s="134"/>
      <c r="AR80" s="134"/>
      <c r="AS80" s="134"/>
      <c r="AT80" s="134"/>
    </row>
    <row r="81" spans="1:46" x14ac:dyDescent="0.4">
      <c r="A81" s="134"/>
      <c r="B81" s="134"/>
      <c r="C81" s="134"/>
      <c r="D81" s="134"/>
      <c r="E81" s="134"/>
      <c r="F81" s="134"/>
      <c r="G81" s="134"/>
      <c r="H81" s="134"/>
      <c r="I81" s="134"/>
      <c r="J81" s="134"/>
      <c r="K81" s="134"/>
      <c r="L81" s="134"/>
      <c r="M81" s="134"/>
      <c r="N81" s="134"/>
      <c r="O81" s="134"/>
      <c r="P81" s="134"/>
      <c r="Q81" s="134"/>
      <c r="R81" s="134"/>
      <c r="S81" s="134"/>
      <c r="T81" s="134"/>
      <c r="U81" s="134"/>
      <c r="V81" s="134"/>
      <c r="W81" s="134"/>
      <c r="X81" s="134"/>
      <c r="Y81" s="134"/>
      <c r="Z81" s="134"/>
      <c r="AA81" s="134"/>
      <c r="AB81" s="134"/>
      <c r="AC81" s="134"/>
      <c r="AD81" s="134"/>
      <c r="AE81" s="134"/>
      <c r="AF81" s="134"/>
      <c r="AG81" s="134"/>
      <c r="AH81" s="134"/>
      <c r="AI81" s="134"/>
      <c r="AJ81" s="134"/>
      <c r="AK81" s="134"/>
      <c r="AL81" s="134"/>
      <c r="AM81" s="134"/>
      <c r="AN81" s="134"/>
      <c r="AO81" s="134"/>
      <c r="AP81" s="134"/>
      <c r="AQ81" s="134"/>
      <c r="AR81" s="134"/>
      <c r="AS81" s="134"/>
      <c r="AT81" s="134"/>
    </row>
    <row r="82" spans="1:46" x14ac:dyDescent="0.4">
      <c r="A82" s="134"/>
      <c r="B82" s="134"/>
      <c r="C82" s="134"/>
      <c r="D82" s="134"/>
      <c r="E82" s="134"/>
      <c r="F82" s="134"/>
      <c r="G82" s="134"/>
      <c r="H82" s="134"/>
      <c r="I82" s="134"/>
      <c r="J82" s="134"/>
      <c r="K82" s="134"/>
      <c r="L82" s="134"/>
      <c r="M82" s="134"/>
      <c r="N82" s="134"/>
      <c r="O82" s="134"/>
      <c r="P82" s="134"/>
      <c r="Q82" s="134"/>
      <c r="R82" s="134"/>
      <c r="S82" s="134"/>
      <c r="T82" s="134"/>
      <c r="U82" s="134"/>
      <c r="V82" s="134"/>
      <c r="W82" s="134"/>
      <c r="X82" s="134"/>
      <c r="Y82" s="134"/>
      <c r="Z82" s="134"/>
      <c r="AA82" s="134"/>
      <c r="AB82" s="134"/>
      <c r="AC82" s="134"/>
      <c r="AD82" s="134"/>
      <c r="AE82" s="134"/>
      <c r="AF82" s="134"/>
      <c r="AG82" s="134"/>
      <c r="AH82" s="134"/>
      <c r="AI82" s="134"/>
      <c r="AJ82" s="134"/>
      <c r="AK82" s="134"/>
      <c r="AL82" s="134"/>
      <c r="AM82" s="134"/>
      <c r="AN82" s="134"/>
      <c r="AO82" s="134"/>
      <c r="AP82" s="134"/>
      <c r="AQ82" s="134"/>
      <c r="AR82" s="134"/>
      <c r="AS82" s="134"/>
      <c r="AT82" s="134"/>
    </row>
    <row r="83" spans="1:46" x14ac:dyDescent="0.4">
      <c r="A83" s="134"/>
      <c r="B83" s="134"/>
      <c r="C83" s="134"/>
      <c r="D83" s="134"/>
      <c r="E83" s="134"/>
      <c r="F83" s="134"/>
      <c r="G83" s="134"/>
      <c r="H83" s="134"/>
      <c r="I83" s="134"/>
      <c r="J83" s="134"/>
      <c r="K83" s="134"/>
      <c r="L83" s="134"/>
      <c r="M83" s="134"/>
      <c r="N83" s="134"/>
      <c r="O83" s="134"/>
      <c r="P83" s="134"/>
      <c r="Q83" s="134"/>
      <c r="R83" s="134"/>
      <c r="S83" s="134"/>
      <c r="T83" s="134"/>
      <c r="U83" s="134"/>
      <c r="V83" s="134"/>
      <c r="W83" s="134"/>
      <c r="X83" s="134"/>
      <c r="Y83" s="134"/>
      <c r="Z83" s="134"/>
      <c r="AA83" s="134"/>
      <c r="AB83" s="134"/>
      <c r="AC83" s="134"/>
      <c r="AD83" s="134"/>
      <c r="AE83" s="134"/>
      <c r="AF83" s="134"/>
      <c r="AG83" s="134"/>
      <c r="AH83" s="134"/>
      <c r="AI83" s="134"/>
      <c r="AJ83" s="134"/>
      <c r="AK83" s="134"/>
      <c r="AL83" s="134"/>
      <c r="AM83" s="134"/>
      <c r="AN83" s="134"/>
      <c r="AO83" s="134"/>
      <c r="AP83" s="134"/>
      <c r="AQ83" s="134"/>
      <c r="AR83" s="134"/>
      <c r="AS83" s="134"/>
      <c r="AT83" s="134"/>
    </row>
    <row r="84" spans="1:46" x14ac:dyDescent="0.4">
      <c r="A84" s="134"/>
      <c r="B84" s="134"/>
      <c r="C84" s="134"/>
      <c r="D84" s="134"/>
      <c r="E84" s="134"/>
      <c r="F84" s="134"/>
      <c r="G84" s="134"/>
      <c r="H84" s="134"/>
      <c r="I84" s="134"/>
      <c r="J84" s="134"/>
      <c r="K84" s="134"/>
      <c r="L84" s="134"/>
      <c r="M84" s="134"/>
      <c r="N84" s="134"/>
      <c r="O84" s="134"/>
      <c r="P84" s="134"/>
      <c r="Q84" s="134"/>
      <c r="R84" s="134"/>
      <c r="S84" s="134"/>
      <c r="T84" s="134"/>
      <c r="U84" s="134"/>
      <c r="V84" s="134"/>
      <c r="W84" s="134"/>
      <c r="X84" s="134"/>
      <c r="Y84" s="134"/>
      <c r="Z84" s="134"/>
      <c r="AA84" s="134"/>
      <c r="AB84" s="134"/>
      <c r="AC84" s="134"/>
      <c r="AD84" s="134"/>
      <c r="AE84" s="134"/>
      <c r="AF84" s="134"/>
      <c r="AG84" s="134"/>
      <c r="AH84" s="134"/>
      <c r="AI84" s="134"/>
      <c r="AJ84" s="134"/>
      <c r="AK84" s="134"/>
      <c r="AL84" s="134"/>
      <c r="AM84" s="134"/>
      <c r="AN84" s="134"/>
      <c r="AO84" s="134"/>
      <c r="AP84" s="134"/>
      <c r="AQ84" s="134"/>
      <c r="AR84" s="134"/>
      <c r="AS84" s="134"/>
      <c r="AT84" s="134"/>
    </row>
    <row r="85" spans="1:46" x14ac:dyDescent="0.4">
      <c r="A85" s="134"/>
      <c r="B85" s="134"/>
      <c r="C85" s="134"/>
      <c r="D85" s="134"/>
      <c r="E85" s="134"/>
      <c r="F85" s="134"/>
      <c r="G85" s="134"/>
      <c r="H85" s="134"/>
      <c r="I85" s="134"/>
      <c r="J85" s="134"/>
      <c r="K85" s="134"/>
      <c r="L85" s="134"/>
      <c r="M85" s="134"/>
      <c r="N85" s="134"/>
      <c r="O85" s="134"/>
      <c r="P85" s="134"/>
      <c r="Q85" s="134"/>
      <c r="R85" s="134"/>
      <c r="S85" s="134"/>
      <c r="T85" s="134"/>
      <c r="U85" s="134"/>
      <c r="V85" s="134"/>
      <c r="W85" s="134"/>
      <c r="X85" s="134"/>
      <c r="Y85" s="134"/>
      <c r="Z85" s="134"/>
      <c r="AA85" s="134"/>
      <c r="AB85" s="134"/>
      <c r="AC85" s="134"/>
      <c r="AD85" s="134"/>
      <c r="AE85" s="134"/>
      <c r="AF85" s="134"/>
      <c r="AG85" s="134"/>
      <c r="AH85" s="134"/>
      <c r="AI85" s="134"/>
      <c r="AJ85" s="134"/>
      <c r="AK85" s="134"/>
      <c r="AL85" s="134"/>
      <c r="AM85" s="134"/>
      <c r="AN85" s="134"/>
      <c r="AO85" s="134"/>
      <c r="AP85" s="134"/>
      <c r="AQ85" s="134"/>
      <c r="AR85" s="134"/>
      <c r="AS85" s="134"/>
      <c r="AT85" s="134"/>
    </row>
    <row r="86" spans="1:46" x14ac:dyDescent="0.4">
      <c r="A86" s="134"/>
      <c r="B86" s="134"/>
      <c r="C86" s="134"/>
      <c r="D86" s="134"/>
      <c r="E86" s="134"/>
      <c r="F86" s="134"/>
      <c r="G86" s="134"/>
      <c r="H86" s="134"/>
      <c r="I86" s="134"/>
      <c r="J86" s="134"/>
      <c r="K86" s="134"/>
      <c r="L86" s="134"/>
      <c r="M86" s="134"/>
      <c r="N86" s="134"/>
      <c r="O86" s="134"/>
      <c r="P86" s="134"/>
      <c r="Q86" s="134"/>
      <c r="R86" s="134"/>
      <c r="S86" s="134"/>
      <c r="T86" s="134"/>
      <c r="U86" s="134"/>
      <c r="V86" s="134"/>
      <c r="W86" s="134"/>
      <c r="X86" s="134"/>
      <c r="Y86" s="134"/>
      <c r="Z86" s="134"/>
      <c r="AA86" s="134"/>
      <c r="AB86" s="134"/>
      <c r="AC86" s="134"/>
      <c r="AD86" s="134"/>
      <c r="AE86" s="134"/>
      <c r="AF86" s="134"/>
      <c r="AG86" s="134"/>
      <c r="AH86" s="134"/>
      <c r="AI86" s="134"/>
      <c r="AJ86" s="134"/>
      <c r="AK86" s="134"/>
      <c r="AL86" s="134"/>
      <c r="AM86" s="134"/>
      <c r="AN86" s="134"/>
      <c r="AO86" s="134"/>
      <c r="AP86" s="134"/>
      <c r="AQ86" s="134"/>
      <c r="AR86" s="134"/>
      <c r="AS86" s="134"/>
      <c r="AT86" s="134"/>
    </row>
    <row r="87" spans="1:46" x14ac:dyDescent="0.4">
      <c r="A87" s="134"/>
      <c r="B87" s="134"/>
      <c r="C87" s="134"/>
      <c r="D87" s="134"/>
      <c r="E87" s="134"/>
      <c r="F87" s="134"/>
      <c r="G87" s="134"/>
      <c r="H87" s="134"/>
      <c r="I87" s="134"/>
      <c r="J87" s="134"/>
      <c r="K87" s="134"/>
      <c r="L87" s="134"/>
      <c r="M87" s="134"/>
      <c r="N87" s="134"/>
      <c r="O87" s="134"/>
      <c r="P87" s="134"/>
      <c r="Q87" s="134"/>
      <c r="R87" s="134"/>
      <c r="S87" s="134"/>
      <c r="T87" s="134"/>
      <c r="U87" s="134"/>
      <c r="V87" s="134"/>
      <c r="W87" s="134"/>
      <c r="X87" s="134"/>
      <c r="Y87" s="134"/>
      <c r="Z87" s="134"/>
      <c r="AA87" s="134"/>
      <c r="AB87" s="134"/>
      <c r="AC87" s="134"/>
      <c r="AD87" s="134"/>
      <c r="AE87" s="134"/>
      <c r="AF87" s="134"/>
      <c r="AG87" s="134"/>
      <c r="AH87" s="134"/>
      <c r="AI87" s="134"/>
      <c r="AJ87" s="134"/>
      <c r="AK87" s="134"/>
      <c r="AL87" s="134"/>
      <c r="AM87" s="134"/>
      <c r="AN87" s="134"/>
      <c r="AO87" s="134"/>
      <c r="AP87" s="134"/>
      <c r="AQ87" s="134"/>
      <c r="AR87" s="134"/>
      <c r="AS87" s="134"/>
      <c r="AT87" s="134"/>
    </row>
    <row r="88" spans="1:46" x14ac:dyDescent="0.4">
      <c r="A88" s="134"/>
      <c r="B88" s="134"/>
      <c r="C88" s="134"/>
      <c r="D88" s="134"/>
      <c r="E88" s="134"/>
      <c r="F88" s="134"/>
      <c r="G88" s="134"/>
      <c r="H88" s="134"/>
      <c r="I88" s="134"/>
      <c r="J88" s="134"/>
      <c r="K88" s="134"/>
      <c r="L88" s="134"/>
      <c r="M88" s="134"/>
      <c r="N88" s="134"/>
      <c r="O88" s="134"/>
      <c r="P88" s="134"/>
      <c r="Q88" s="134"/>
      <c r="R88" s="134"/>
      <c r="S88" s="134"/>
      <c r="T88" s="134"/>
      <c r="U88" s="134"/>
      <c r="V88" s="134"/>
      <c r="W88" s="134"/>
      <c r="X88" s="134"/>
      <c r="Y88" s="134"/>
      <c r="Z88" s="134"/>
      <c r="AA88" s="134"/>
      <c r="AB88" s="134"/>
      <c r="AC88" s="134"/>
      <c r="AD88" s="134"/>
      <c r="AE88" s="134"/>
      <c r="AF88" s="134"/>
      <c r="AG88" s="134"/>
      <c r="AH88" s="134"/>
      <c r="AI88" s="134"/>
      <c r="AJ88" s="134"/>
      <c r="AK88" s="134"/>
      <c r="AL88" s="134"/>
      <c r="AM88" s="134"/>
      <c r="AN88" s="134"/>
      <c r="AO88" s="134"/>
      <c r="AP88" s="134"/>
      <c r="AQ88" s="134"/>
      <c r="AR88" s="134"/>
      <c r="AS88" s="134"/>
      <c r="AT88" s="134"/>
    </row>
    <row r="89" spans="1:46" x14ac:dyDescent="0.4">
      <c r="A89" s="134"/>
      <c r="B89" s="134"/>
      <c r="C89" s="134"/>
      <c r="D89" s="134"/>
      <c r="E89" s="134"/>
      <c r="F89" s="134"/>
      <c r="G89" s="134"/>
      <c r="H89" s="134"/>
      <c r="I89" s="134"/>
      <c r="J89" s="134"/>
      <c r="K89" s="134"/>
      <c r="L89" s="134"/>
      <c r="M89" s="134"/>
      <c r="N89" s="134"/>
      <c r="O89" s="134"/>
      <c r="P89" s="134"/>
      <c r="Q89" s="134"/>
      <c r="R89" s="134"/>
      <c r="S89" s="134"/>
      <c r="T89" s="134"/>
      <c r="U89" s="134"/>
      <c r="V89" s="134"/>
      <c r="W89" s="134"/>
      <c r="X89" s="134"/>
      <c r="Y89" s="134"/>
      <c r="Z89" s="134"/>
      <c r="AA89" s="134"/>
      <c r="AB89" s="134"/>
      <c r="AC89" s="134"/>
      <c r="AD89" s="134"/>
      <c r="AE89" s="134"/>
      <c r="AF89" s="134"/>
      <c r="AG89" s="134"/>
      <c r="AH89" s="134"/>
      <c r="AI89" s="134"/>
      <c r="AJ89" s="134"/>
      <c r="AK89" s="134"/>
      <c r="AL89" s="134"/>
      <c r="AM89" s="134"/>
      <c r="AN89" s="134"/>
      <c r="AO89" s="134"/>
      <c r="AP89" s="134"/>
      <c r="AQ89" s="134"/>
      <c r="AR89" s="134"/>
      <c r="AS89" s="134"/>
      <c r="AT89" s="134"/>
    </row>
    <row r="90" spans="1:46" x14ac:dyDescent="0.4">
      <c r="A90" s="134"/>
      <c r="B90" s="134"/>
      <c r="C90" s="134"/>
      <c r="D90" s="134"/>
      <c r="E90" s="134"/>
      <c r="F90" s="134"/>
      <c r="G90" s="134"/>
      <c r="H90" s="134"/>
      <c r="I90" s="134"/>
      <c r="J90" s="134"/>
      <c r="K90" s="134"/>
      <c r="L90" s="134"/>
      <c r="M90" s="134"/>
      <c r="N90" s="134"/>
      <c r="O90" s="134"/>
      <c r="P90" s="134"/>
      <c r="Q90" s="134"/>
      <c r="R90" s="134"/>
      <c r="S90" s="134"/>
      <c r="T90" s="134"/>
      <c r="U90" s="134"/>
      <c r="V90" s="134"/>
      <c r="W90" s="134"/>
      <c r="X90" s="134"/>
      <c r="Y90" s="134"/>
      <c r="Z90" s="134"/>
      <c r="AA90" s="134"/>
      <c r="AB90" s="134"/>
      <c r="AC90" s="134"/>
      <c r="AD90" s="134"/>
      <c r="AE90" s="134"/>
      <c r="AF90" s="134"/>
      <c r="AG90" s="134"/>
      <c r="AH90" s="134"/>
      <c r="AI90" s="134"/>
      <c r="AJ90" s="134"/>
      <c r="AK90" s="134"/>
      <c r="AL90" s="134"/>
      <c r="AM90" s="134"/>
      <c r="AN90" s="134"/>
      <c r="AO90" s="134"/>
      <c r="AP90" s="134"/>
      <c r="AQ90" s="134"/>
      <c r="AR90" s="134"/>
      <c r="AS90" s="134"/>
      <c r="AT90" s="134"/>
    </row>
    <row r="91" spans="1:46" x14ac:dyDescent="0.4">
      <c r="A91" s="134"/>
      <c r="B91" s="134"/>
      <c r="C91" s="134"/>
      <c r="D91" s="134"/>
      <c r="E91" s="134"/>
      <c r="F91" s="134"/>
      <c r="G91" s="134"/>
      <c r="H91" s="134"/>
      <c r="I91" s="134"/>
      <c r="J91" s="134"/>
      <c r="K91" s="134"/>
      <c r="L91" s="134"/>
      <c r="M91" s="134"/>
      <c r="N91" s="134"/>
      <c r="O91" s="134"/>
      <c r="P91" s="134"/>
      <c r="Q91" s="134"/>
      <c r="R91" s="134"/>
      <c r="S91" s="134"/>
      <c r="T91" s="134"/>
      <c r="U91" s="134"/>
      <c r="V91" s="134"/>
      <c r="W91" s="134"/>
      <c r="X91" s="134"/>
      <c r="Y91" s="134"/>
      <c r="Z91" s="134"/>
      <c r="AA91" s="134"/>
      <c r="AB91" s="134"/>
      <c r="AC91" s="134"/>
      <c r="AD91" s="134"/>
      <c r="AE91" s="134"/>
      <c r="AF91" s="134"/>
      <c r="AG91" s="134"/>
      <c r="AH91" s="134"/>
      <c r="AI91" s="134"/>
      <c r="AJ91" s="134"/>
      <c r="AK91" s="134"/>
      <c r="AL91" s="134"/>
      <c r="AM91" s="134"/>
      <c r="AN91" s="134"/>
      <c r="AO91" s="134"/>
      <c r="AP91" s="134"/>
      <c r="AQ91" s="134"/>
      <c r="AR91" s="134"/>
      <c r="AS91" s="134"/>
      <c r="AT91" s="134"/>
    </row>
    <row r="92" spans="1:46" x14ac:dyDescent="0.4">
      <c r="A92" s="134"/>
      <c r="B92" s="134"/>
      <c r="C92" s="134"/>
      <c r="D92" s="134"/>
      <c r="E92" s="134"/>
      <c r="F92" s="134"/>
      <c r="G92" s="134"/>
      <c r="H92" s="134"/>
      <c r="I92" s="134"/>
      <c r="J92" s="134"/>
      <c r="K92" s="134"/>
      <c r="L92" s="134"/>
      <c r="M92" s="134"/>
      <c r="N92" s="134"/>
      <c r="O92" s="134"/>
      <c r="P92" s="134"/>
      <c r="Q92" s="134"/>
      <c r="R92" s="134"/>
      <c r="S92" s="134"/>
      <c r="T92" s="134"/>
      <c r="U92" s="134"/>
      <c r="V92" s="134"/>
      <c r="W92" s="134"/>
      <c r="X92" s="134"/>
      <c r="Y92" s="134"/>
      <c r="Z92" s="134"/>
      <c r="AA92" s="134"/>
      <c r="AB92" s="134"/>
      <c r="AC92" s="134"/>
      <c r="AD92" s="134"/>
      <c r="AE92" s="134"/>
      <c r="AF92" s="134"/>
      <c r="AG92" s="134"/>
      <c r="AH92" s="134"/>
      <c r="AI92" s="134"/>
      <c r="AJ92" s="134"/>
      <c r="AK92" s="134"/>
      <c r="AL92" s="134"/>
      <c r="AM92" s="134"/>
      <c r="AN92" s="134"/>
      <c r="AO92" s="134"/>
      <c r="AP92" s="134"/>
      <c r="AQ92" s="134"/>
      <c r="AR92" s="134"/>
      <c r="AS92" s="134"/>
      <c r="AT92" s="134"/>
    </row>
    <row r="93" spans="1:46" x14ac:dyDescent="0.4">
      <c r="A93" s="134"/>
      <c r="B93" s="134"/>
      <c r="C93" s="134"/>
      <c r="D93" s="134"/>
      <c r="E93" s="134"/>
      <c r="F93" s="134"/>
      <c r="G93" s="134"/>
      <c r="H93" s="134"/>
      <c r="I93" s="134"/>
      <c r="J93" s="134"/>
      <c r="K93" s="134"/>
      <c r="L93" s="134"/>
      <c r="M93" s="134"/>
      <c r="N93" s="134"/>
      <c r="O93" s="134"/>
      <c r="P93" s="134"/>
      <c r="Q93" s="134"/>
      <c r="R93" s="134"/>
      <c r="S93" s="134"/>
      <c r="T93" s="134"/>
      <c r="U93" s="134"/>
      <c r="V93" s="134"/>
      <c r="W93" s="134"/>
      <c r="X93" s="134"/>
      <c r="Y93" s="134"/>
      <c r="Z93" s="134"/>
      <c r="AA93" s="134"/>
      <c r="AB93" s="134"/>
      <c r="AC93" s="134"/>
      <c r="AD93" s="134"/>
      <c r="AE93" s="134"/>
      <c r="AF93" s="134"/>
      <c r="AG93" s="134"/>
      <c r="AH93" s="134"/>
      <c r="AI93" s="134"/>
      <c r="AJ93" s="134"/>
      <c r="AK93" s="134"/>
      <c r="AL93" s="134"/>
      <c r="AM93" s="134"/>
      <c r="AN93" s="134"/>
      <c r="AO93" s="134"/>
      <c r="AP93" s="134"/>
      <c r="AQ93" s="134"/>
      <c r="AR93" s="134"/>
      <c r="AS93" s="134"/>
      <c r="AT93" s="134"/>
    </row>
    <row r="94" spans="1:46" x14ac:dyDescent="0.4">
      <c r="A94" s="134"/>
      <c r="B94" s="134"/>
      <c r="C94" s="134"/>
      <c r="D94" s="134"/>
      <c r="E94" s="134"/>
      <c r="F94" s="134"/>
      <c r="G94" s="134"/>
      <c r="H94" s="134"/>
      <c r="I94" s="134"/>
      <c r="J94" s="134"/>
      <c r="K94" s="134"/>
      <c r="L94" s="134"/>
      <c r="M94" s="134"/>
      <c r="N94" s="134"/>
      <c r="O94" s="134"/>
      <c r="P94" s="134"/>
      <c r="Q94" s="134"/>
      <c r="R94" s="134"/>
      <c r="S94" s="134"/>
      <c r="T94" s="134"/>
      <c r="U94" s="134"/>
      <c r="V94" s="134"/>
      <c r="W94" s="134"/>
      <c r="X94" s="134"/>
      <c r="Y94" s="134"/>
      <c r="Z94" s="134"/>
      <c r="AA94" s="134"/>
      <c r="AB94" s="134"/>
      <c r="AC94" s="134"/>
      <c r="AD94" s="134"/>
      <c r="AE94" s="134"/>
      <c r="AF94" s="134"/>
      <c r="AG94" s="134"/>
      <c r="AH94" s="134"/>
      <c r="AI94" s="134"/>
      <c r="AJ94" s="134"/>
      <c r="AK94" s="134"/>
      <c r="AL94" s="134"/>
      <c r="AM94" s="134"/>
      <c r="AN94" s="134"/>
      <c r="AO94" s="134"/>
      <c r="AP94" s="134"/>
      <c r="AQ94" s="134"/>
      <c r="AR94" s="134"/>
      <c r="AS94" s="134"/>
      <c r="AT94" s="134"/>
    </row>
    <row r="95" spans="1:46" x14ac:dyDescent="0.4">
      <c r="A95" s="134"/>
      <c r="B95" s="134"/>
      <c r="C95" s="134"/>
      <c r="D95" s="134"/>
      <c r="E95" s="134"/>
      <c r="F95" s="134"/>
      <c r="G95" s="134"/>
      <c r="H95" s="134"/>
      <c r="I95" s="134"/>
      <c r="J95" s="134"/>
      <c r="K95" s="134"/>
      <c r="L95" s="134"/>
      <c r="M95" s="134"/>
      <c r="N95" s="134"/>
      <c r="O95" s="134"/>
      <c r="P95" s="134"/>
      <c r="Q95" s="134"/>
      <c r="R95" s="134"/>
      <c r="S95" s="134"/>
      <c r="T95" s="134"/>
      <c r="U95" s="134"/>
      <c r="V95" s="134"/>
      <c r="W95" s="134"/>
      <c r="X95" s="134"/>
      <c r="Y95" s="134"/>
      <c r="Z95" s="134"/>
      <c r="AA95" s="134"/>
      <c r="AB95" s="134"/>
      <c r="AC95" s="134"/>
      <c r="AD95" s="134"/>
      <c r="AE95" s="134"/>
      <c r="AF95" s="134"/>
      <c r="AG95" s="134"/>
      <c r="AH95" s="134"/>
      <c r="AI95" s="134"/>
      <c r="AJ95" s="134"/>
      <c r="AK95" s="134"/>
      <c r="AL95" s="134"/>
      <c r="AM95" s="134"/>
      <c r="AN95" s="134"/>
      <c r="AO95" s="134"/>
      <c r="AP95" s="134"/>
      <c r="AQ95" s="134"/>
      <c r="AR95" s="134"/>
      <c r="AS95" s="134"/>
      <c r="AT95" s="134"/>
    </row>
    <row r="96" spans="1:46" x14ac:dyDescent="0.4">
      <c r="A96" s="134"/>
      <c r="B96" s="134"/>
      <c r="C96" s="134"/>
      <c r="D96" s="134"/>
      <c r="E96" s="134"/>
      <c r="F96" s="134"/>
      <c r="G96" s="134"/>
      <c r="H96" s="134"/>
      <c r="I96" s="134"/>
      <c r="J96" s="134"/>
      <c r="K96" s="134"/>
      <c r="L96" s="134"/>
      <c r="M96" s="134"/>
      <c r="N96" s="134"/>
      <c r="O96" s="134"/>
      <c r="P96" s="134"/>
      <c r="Q96" s="134"/>
      <c r="R96" s="134"/>
      <c r="S96" s="134"/>
      <c r="T96" s="134"/>
      <c r="U96" s="134"/>
      <c r="V96" s="134"/>
      <c r="W96" s="134"/>
      <c r="X96" s="134"/>
      <c r="Y96" s="134"/>
      <c r="Z96" s="134"/>
      <c r="AA96" s="134"/>
      <c r="AB96" s="134"/>
      <c r="AC96" s="134"/>
      <c r="AD96" s="134"/>
      <c r="AE96" s="134"/>
      <c r="AF96" s="134"/>
      <c r="AG96" s="134"/>
      <c r="AH96" s="134"/>
      <c r="AI96" s="134"/>
      <c r="AJ96" s="134"/>
      <c r="AK96" s="134"/>
      <c r="AL96" s="134"/>
      <c r="AM96" s="134"/>
      <c r="AN96" s="134"/>
      <c r="AO96" s="134"/>
      <c r="AP96" s="134"/>
      <c r="AQ96" s="134"/>
      <c r="AR96" s="134"/>
      <c r="AS96" s="134"/>
      <c r="AT96" s="134"/>
    </row>
    <row r="97" spans="1:46" x14ac:dyDescent="0.4">
      <c r="A97" s="134"/>
      <c r="B97" s="134"/>
      <c r="C97" s="134"/>
      <c r="D97" s="134"/>
      <c r="E97" s="134"/>
      <c r="F97" s="134"/>
      <c r="G97" s="134"/>
      <c r="H97" s="134"/>
      <c r="I97" s="134"/>
      <c r="J97" s="134"/>
      <c r="K97" s="134"/>
      <c r="L97" s="134"/>
      <c r="M97" s="134"/>
      <c r="N97" s="134"/>
      <c r="O97" s="134"/>
      <c r="P97" s="134"/>
      <c r="Q97" s="134"/>
      <c r="R97" s="134"/>
      <c r="S97" s="134"/>
      <c r="T97" s="134"/>
      <c r="U97" s="134"/>
      <c r="V97" s="134"/>
      <c r="W97" s="134"/>
      <c r="X97" s="134"/>
      <c r="Y97" s="134"/>
      <c r="Z97" s="134"/>
      <c r="AA97" s="134"/>
      <c r="AB97" s="134"/>
      <c r="AC97" s="134"/>
      <c r="AD97" s="134"/>
      <c r="AE97" s="134"/>
      <c r="AF97" s="134"/>
      <c r="AG97" s="134"/>
      <c r="AH97" s="134"/>
      <c r="AI97" s="134"/>
      <c r="AJ97" s="134"/>
      <c r="AK97" s="134"/>
      <c r="AL97" s="134"/>
      <c r="AM97" s="134"/>
      <c r="AN97" s="134"/>
      <c r="AO97" s="134"/>
      <c r="AP97" s="134"/>
      <c r="AQ97" s="134"/>
      <c r="AR97" s="134"/>
      <c r="AS97" s="134"/>
      <c r="AT97" s="134"/>
    </row>
    <row r="98" spans="1:46" x14ac:dyDescent="0.4">
      <c r="A98" s="134"/>
      <c r="B98" s="134"/>
      <c r="C98" s="134"/>
      <c r="D98" s="134"/>
      <c r="E98" s="134"/>
      <c r="F98" s="134"/>
      <c r="G98" s="134"/>
      <c r="H98" s="134"/>
      <c r="I98" s="134"/>
      <c r="J98" s="134"/>
      <c r="K98" s="134"/>
      <c r="L98" s="134"/>
      <c r="M98" s="134"/>
      <c r="N98" s="134"/>
      <c r="O98" s="134"/>
      <c r="P98" s="134"/>
      <c r="Q98" s="134"/>
      <c r="R98" s="134"/>
      <c r="S98" s="134"/>
      <c r="T98" s="134"/>
      <c r="U98" s="134"/>
      <c r="V98" s="134"/>
      <c r="W98" s="134"/>
      <c r="X98" s="134"/>
      <c r="Y98" s="134"/>
      <c r="Z98" s="134"/>
      <c r="AA98" s="134"/>
      <c r="AB98" s="134"/>
      <c r="AC98" s="134"/>
      <c r="AD98" s="134"/>
      <c r="AE98" s="134"/>
      <c r="AF98" s="134"/>
      <c r="AG98" s="134"/>
      <c r="AH98" s="134"/>
      <c r="AI98" s="134"/>
      <c r="AJ98" s="134"/>
      <c r="AK98" s="134"/>
      <c r="AL98" s="134"/>
      <c r="AM98" s="134"/>
      <c r="AN98" s="134"/>
      <c r="AO98" s="134"/>
      <c r="AP98" s="134"/>
      <c r="AQ98" s="134"/>
      <c r="AR98" s="134"/>
      <c r="AS98" s="134"/>
      <c r="AT98" s="134"/>
    </row>
    <row r="99" spans="1:46" x14ac:dyDescent="0.4">
      <c r="A99" s="134"/>
      <c r="B99" s="134"/>
      <c r="C99" s="134"/>
      <c r="D99" s="134"/>
      <c r="E99" s="134"/>
      <c r="F99" s="134"/>
      <c r="G99" s="134"/>
      <c r="H99" s="134"/>
      <c r="I99" s="134"/>
      <c r="J99" s="134"/>
      <c r="K99" s="134"/>
      <c r="L99" s="134"/>
      <c r="M99" s="134"/>
      <c r="N99" s="134"/>
      <c r="O99" s="134"/>
      <c r="P99" s="134"/>
      <c r="Q99" s="134"/>
      <c r="R99" s="134"/>
      <c r="S99" s="134"/>
      <c r="T99" s="134"/>
      <c r="U99" s="134"/>
      <c r="V99" s="134"/>
      <c r="W99" s="134"/>
      <c r="X99" s="134"/>
      <c r="Y99" s="134"/>
      <c r="Z99" s="134"/>
      <c r="AA99" s="134"/>
      <c r="AB99" s="134"/>
      <c r="AC99" s="134"/>
      <c r="AD99" s="134"/>
      <c r="AE99" s="134"/>
      <c r="AF99" s="134"/>
      <c r="AG99" s="134"/>
      <c r="AH99" s="134"/>
      <c r="AI99" s="134"/>
      <c r="AJ99" s="134"/>
      <c r="AK99" s="134"/>
      <c r="AL99" s="134"/>
      <c r="AM99" s="134"/>
      <c r="AN99" s="134"/>
      <c r="AO99" s="134"/>
      <c r="AP99" s="134"/>
      <c r="AQ99" s="134"/>
      <c r="AR99" s="134"/>
      <c r="AS99" s="134"/>
      <c r="AT99" s="134"/>
    </row>
    <row r="100" spans="1:46" x14ac:dyDescent="0.4">
      <c r="A100" s="134"/>
      <c r="B100" s="134"/>
      <c r="C100" s="134"/>
      <c r="D100" s="134"/>
      <c r="E100" s="134"/>
      <c r="F100" s="134"/>
      <c r="G100" s="134"/>
      <c r="H100" s="134"/>
      <c r="I100" s="134"/>
      <c r="J100" s="134"/>
      <c r="K100" s="134"/>
      <c r="L100" s="134"/>
      <c r="M100" s="134"/>
      <c r="N100" s="134"/>
      <c r="O100" s="134"/>
      <c r="P100" s="134"/>
      <c r="Q100" s="134"/>
      <c r="R100" s="134"/>
      <c r="S100" s="134"/>
      <c r="T100" s="134"/>
      <c r="U100" s="134"/>
      <c r="V100" s="134"/>
      <c r="W100" s="134"/>
      <c r="X100" s="134"/>
      <c r="Y100" s="134"/>
      <c r="Z100" s="134"/>
      <c r="AA100" s="134"/>
      <c r="AB100" s="134"/>
      <c r="AC100" s="134"/>
      <c r="AD100" s="134"/>
      <c r="AE100" s="134"/>
      <c r="AF100" s="134"/>
      <c r="AG100" s="134"/>
      <c r="AH100" s="134"/>
      <c r="AI100" s="134"/>
      <c r="AJ100" s="134"/>
      <c r="AK100" s="134"/>
      <c r="AL100" s="134"/>
      <c r="AM100" s="134"/>
      <c r="AN100" s="134"/>
      <c r="AO100" s="134"/>
      <c r="AP100" s="134"/>
      <c r="AQ100" s="134"/>
      <c r="AR100" s="134"/>
      <c r="AS100" s="134"/>
      <c r="AT100" s="134"/>
    </row>
    <row r="101" spans="1:46" x14ac:dyDescent="0.4">
      <c r="A101" s="134"/>
      <c r="B101" s="134"/>
      <c r="C101" s="134"/>
      <c r="D101" s="134"/>
      <c r="E101" s="134"/>
      <c r="F101" s="134"/>
      <c r="G101" s="134"/>
      <c r="H101" s="134"/>
      <c r="I101" s="134"/>
      <c r="J101" s="134"/>
      <c r="K101" s="134"/>
      <c r="L101" s="134"/>
      <c r="M101" s="134"/>
      <c r="N101" s="134"/>
      <c r="O101" s="134"/>
      <c r="P101" s="134"/>
      <c r="Q101" s="134"/>
      <c r="R101" s="134"/>
      <c r="S101" s="134"/>
      <c r="T101" s="134"/>
      <c r="U101" s="134"/>
      <c r="V101" s="134"/>
      <c r="W101" s="134"/>
      <c r="X101" s="134"/>
      <c r="Y101" s="134"/>
      <c r="Z101" s="134"/>
      <c r="AA101" s="134"/>
      <c r="AB101" s="134"/>
      <c r="AC101" s="134"/>
      <c r="AD101" s="134"/>
      <c r="AE101" s="134"/>
      <c r="AF101" s="134"/>
      <c r="AG101" s="134"/>
      <c r="AH101" s="134"/>
      <c r="AI101" s="134"/>
      <c r="AJ101" s="134"/>
      <c r="AK101" s="134"/>
      <c r="AL101" s="134"/>
      <c r="AM101" s="134"/>
      <c r="AN101" s="134"/>
      <c r="AO101" s="134"/>
      <c r="AP101" s="134"/>
      <c r="AQ101" s="134"/>
      <c r="AR101" s="134"/>
      <c r="AS101" s="134"/>
      <c r="AT101" s="134"/>
    </row>
    <row r="102" spans="1:46" x14ac:dyDescent="0.4">
      <c r="A102" s="134"/>
      <c r="B102" s="134"/>
      <c r="C102" s="134"/>
      <c r="D102" s="134"/>
      <c r="E102" s="134"/>
      <c r="F102" s="134"/>
      <c r="G102" s="134"/>
      <c r="H102" s="134"/>
      <c r="I102" s="134"/>
      <c r="J102" s="134"/>
      <c r="K102" s="134"/>
      <c r="L102" s="134"/>
      <c r="M102" s="134"/>
      <c r="N102" s="134"/>
      <c r="O102" s="134"/>
      <c r="P102" s="134"/>
      <c r="Q102" s="134"/>
      <c r="R102" s="134"/>
      <c r="S102" s="134"/>
      <c r="T102" s="134"/>
      <c r="U102" s="134"/>
      <c r="V102" s="134"/>
      <c r="W102" s="134"/>
      <c r="X102" s="134"/>
      <c r="Y102" s="134"/>
      <c r="Z102" s="134"/>
      <c r="AA102" s="134"/>
      <c r="AB102" s="134"/>
      <c r="AC102" s="134"/>
      <c r="AD102" s="134"/>
      <c r="AE102" s="134"/>
      <c r="AF102" s="134"/>
      <c r="AG102" s="134"/>
      <c r="AH102" s="134"/>
      <c r="AI102" s="134"/>
      <c r="AJ102" s="134"/>
      <c r="AK102" s="134"/>
      <c r="AL102" s="134"/>
      <c r="AM102" s="134"/>
      <c r="AN102" s="134"/>
      <c r="AO102" s="134"/>
      <c r="AP102" s="134"/>
      <c r="AQ102" s="134"/>
      <c r="AR102" s="134"/>
      <c r="AS102" s="134"/>
      <c r="AT102" s="134"/>
    </row>
  </sheetData>
  <sheetProtection algorithmName="SHA-512" hashValue="gPm6rWA8tzpod17feMZyzS4yUR24HGae0xP/mU8HmpU1AcQT2YzG4SFktluJklRIYqF9tI9ADmwUFIIGpnNU6g==" saltValue="c+sJcdoMqswfLvYHHdn3fg==" spinCount="100000" sheet="1" objects="1" scenarios="1"/>
  <mergeCells count="70">
    <mergeCell ref="H4:L5"/>
    <mergeCell ref="K1:AC2"/>
    <mergeCell ref="A1:B2"/>
    <mergeCell ref="C1:C2"/>
    <mergeCell ref="A4:A5"/>
    <mergeCell ref="B4:B5"/>
    <mergeCell ref="C4:C5"/>
    <mergeCell ref="D4:D5"/>
    <mergeCell ref="E4:E5"/>
    <mergeCell ref="F4:F5"/>
    <mergeCell ref="M4:M5"/>
    <mergeCell ref="N4:P4"/>
    <mergeCell ref="AC4:AC5"/>
    <mergeCell ref="H3:L3"/>
    <mergeCell ref="G4:G5"/>
    <mergeCell ref="F1:J2"/>
    <mergeCell ref="AD10:AD13"/>
    <mergeCell ref="AE10:AG15"/>
    <mergeCell ref="H11:L11"/>
    <mergeCell ref="H12:L12"/>
    <mergeCell ref="H13:L13"/>
    <mergeCell ref="H14:L14"/>
    <mergeCell ref="H15:L15"/>
    <mergeCell ref="A6:A15"/>
    <mergeCell ref="H6:L6"/>
    <mergeCell ref="AC6:AC15"/>
    <mergeCell ref="H7:L7"/>
    <mergeCell ref="H8:L8"/>
    <mergeCell ref="H9:L9"/>
    <mergeCell ref="H10:L10"/>
    <mergeCell ref="A18:G18"/>
    <mergeCell ref="I18:L18"/>
    <mergeCell ref="A19:G21"/>
    <mergeCell ref="I19:L19"/>
    <mergeCell ref="I20:L20"/>
    <mergeCell ref="I21:L21"/>
    <mergeCell ref="A26:G26"/>
    <mergeCell ref="I26:L26"/>
    <mergeCell ref="A22:E23"/>
    <mergeCell ref="F22:G23"/>
    <mergeCell ref="A30:E31"/>
    <mergeCell ref="F30:G31"/>
    <mergeCell ref="I29:L29"/>
    <mergeCell ref="I30:L30"/>
    <mergeCell ref="H31:L31"/>
    <mergeCell ref="I22:L22"/>
    <mergeCell ref="H23:L23"/>
    <mergeCell ref="AI12:AN13"/>
    <mergeCell ref="A38:E39"/>
    <mergeCell ref="F38:G39"/>
    <mergeCell ref="AE8:AG8"/>
    <mergeCell ref="AE7:AG7"/>
    <mergeCell ref="I38:L38"/>
    <mergeCell ref="H39:L39"/>
    <mergeCell ref="A34:G34"/>
    <mergeCell ref="I34:L34"/>
    <mergeCell ref="A35:G37"/>
    <mergeCell ref="I35:L35"/>
    <mergeCell ref="I36:L36"/>
    <mergeCell ref="I37:L37"/>
    <mergeCell ref="A27:G29"/>
    <mergeCell ref="I27:L27"/>
    <mergeCell ref="I28:L28"/>
    <mergeCell ref="AF2:AG2"/>
    <mergeCell ref="AI4:AN4"/>
    <mergeCell ref="AI6:AN6"/>
    <mergeCell ref="AI10:AN10"/>
    <mergeCell ref="AI11:AN11"/>
    <mergeCell ref="AE4:AG6"/>
    <mergeCell ref="AI1:AN2"/>
  </mergeCells>
  <pageMargins left="0.7" right="0.7" top="0.75" bottom="0.75" header="0.3" footer="0.3"/>
  <pageSetup paperSize="9" scale="62"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oglio23">
    <pageSetUpPr fitToPage="1"/>
  </sheetPr>
  <dimension ref="A1:BG56"/>
  <sheetViews>
    <sheetView zoomScale="75" zoomScaleNormal="75" workbookViewId="0">
      <selection activeCell="I17" sqref="I17"/>
    </sheetView>
  </sheetViews>
  <sheetFormatPr defaultRowHeight="13.15" x14ac:dyDescent="0.4"/>
  <cols>
    <col min="1" max="1" width="7" customWidth="1"/>
    <col min="2" max="2" width="3.85546875" customWidth="1"/>
    <col min="3" max="3" width="28.640625" customWidth="1"/>
    <col min="4" max="5" width="18.85546875" customWidth="1"/>
    <col min="6" max="6" width="15.640625" customWidth="1"/>
    <col min="7" max="7" width="12.640625" customWidth="1"/>
    <col min="8" max="8" width="5.640625" customWidth="1"/>
    <col min="9" max="12" width="1.85546875" customWidth="1"/>
    <col min="13" max="13" width="9.640625" customWidth="1"/>
    <col min="14" max="16" width="6.140625" customWidth="1"/>
    <col min="17" max="26" width="0" hidden="1" customWidth="1"/>
    <col min="27" max="27" width="0.140625" customWidth="1"/>
    <col min="28" max="28" width="2" customWidth="1"/>
    <col min="29" max="29" width="12.640625" customWidth="1"/>
    <col min="30" max="30" width="2.640625" customWidth="1"/>
    <col min="31" max="31" width="20.35546875" customWidth="1"/>
    <col min="32" max="32" width="1.640625" customWidth="1"/>
    <col min="33" max="33" width="6.640625" customWidth="1"/>
    <col min="34" max="34" width="2.640625" customWidth="1"/>
    <col min="39" max="39" width="2.640625" customWidth="1"/>
  </cols>
  <sheetData>
    <row r="1" spans="1:59" ht="25.35" customHeight="1" thickBot="1" x14ac:dyDescent="0.45">
      <c r="A1" s="704" t="s">
        <v>108</v>
      </c>
      <c r="B1" s="705"/>
      <c r="C1" s="708"/>
      <c r="D1" s="210" t="s">
        <v>84</v>
      </c>
      <c r="E1" s="211" t="s">
        <v>5</v>
      </c>
      <c r="F1" s="727" t="s">
        <v>142</v>
      </c>
      <c r="G1" s="728"/>
      <c r="H1" s="728"/>
      <c r="I1" s="728"/>
      <c r="J1" s="728"/>
      <c r="K1" s="721" t="str">
        <f>IF(+'SCHEDE '!B2=0,"Inserire il nome nel file SCHEDE",+'SCHEDE '!B2)</f>
        <v/>
      </c>
      <c r="L1" s="722"/>
      <c r="M1" s="722"/>
      <c r="N1" s="722"/>
      <c r="O1" s="722"/>
      <c r="P1" s="722"/>
      <c r="Q1" s="722"/>
      <c r="R1" s="722"/>
      <c r="S1" s="722"/>
      <c r="T1" s="722"/>
      <c r="U1" s="722"/>
      <c r="V1" s="722"/>
      <c r="W1" s="722"/>
      <c r="X1" s="722"/>
      <c r="Y1" s="722"/>
      <c r="Z1" s="722"/>
      <c r="AA1" s="722"/>
      <c r="AB1" s="722"/>
      <c r="AC1" s="723"/>
      <c r="AD1" s="134"/>
      <c r="AE1" s="134"/>
      <c r="AF1" s="134"/>
      <c r="AG1" s="134"/>
      <c r="AH1" s="134"/>
      <c r="AI1" s="774" t="s">
        <v>230</v>
      </c>
      <c r="AJ1" s="775"/>
      <c r="AK1" s="775"/>
      <c r="AL1" s="775"/>
      <c r="AM1" s="775"/>
      <c r="AN1" s="776"/>
      <c r="AO1" s="134"/>
      <c r="AP1" s="134"/>
      <c r="AQ1" s="134"/>
      <c r="AR1" s="134"/>
      <c r="AS1" s="134"/>
      <c r="AT1" s="134"/>
      <c r="AU1" s="134"/>
      <c r="AV1" s="134"/>
      <c r="AW1" s="134"/>
      <c r="AX1" s="134"/>
      <c r="AY1" s="134"/>
      <c r="AZ1" s="134"/>
      <c r="BA1" s="134"/>
      <c r="BB1" s="134"/>
      <c r="BC1" s="134"/>
      <c r="BD1" s="134"/>
      <c r="BE1" s="134"/>
      <c r="BF1" s="134"/>
      <c r="BG1" s="134"/>
    </row>
    <row r="2" spans="1:59" ht="25.35" customHeight="1" thickBot="1" x14ac:dyDescent="0.45">
      <c r="A2" s="706"/>
      <c r="B2" s="707"/>
      <c r="C2" s="709"/>
      <c r="D2" s="192"/>
      <c r="E2" s="193"/>
      <c r="F2" s="729"/>
      <c r="G2" s="730"/>
      <c r="H2" s="730"/>
      <c r="I2" s="730"/>
      <c r="J2" s="730"/>
      <c r="K2" s="724"/>
      <c r="L2" s="725"/>
      <c r="M2" s="725"/>
      <c r="N2" s="725"/>
      <c r="O2" s="725"/>
      <c r="P2" s="725"/>
      <c r="Q2" s="725"/>
      <c r="R2" s="725"/>
      <c r="S2" s="725"/>
      <c r="T2" s="725"/>
      <c r="U2" s="725"/>
      <c r="V2" s="725"/>
      <c r="W2" s="725"/>
      <c r="X2" s="725"/>
      <c r="Y2" s="725"/>
      <c r="Z2" s="725"/>
      <c r="AA2" s="725"/>
      <c r="AB2" s="725"/>
      <c r="AC2" s="726"/>
      <c r="AD2" s="134"/>
      <c r="AE2" s="163" t="s">
        <v>7</v>
      </c>
      <c r="AF2" s="639" t="str">
        <f>+Start!X4</f>
        <v>21.2</v>
      </c>
      <c r="AG2" s="640"/>
      <c r="AH2" s="134"/>
      <c r="AI2" s="777"/>
      <c r="AJ2" s="778"/>
      <c r="AK2" s="778"/>
      <c r="AL2" s="778"/>
      <c r="AM2" s="778"/>
      <c r="AN2" s="779"/>
      <c r="AO2" s="134"/>
      <c r="AP2" s="134"/>
      <c r="AQ2" s="134"/>
      <c r="AR2" s="134"/>
      <c r="AS2" s="134"/>
      <c r="AT2" s="134"/>
      <c r="AU2" s="134"/>
      <c r="AV2" s="134"/>
      <c r="AW2" s="134"/>
      <c r="AX2" s="134"/>
      <c r="AY2" s="134"/>
      <c r="AZ2" s="134"/>
      <c r="BA2" s="134"/>
      <c r="BB2" s="134"/>
      <c r="BC2" s="134"/>
      <c r="BD2" s="134"/>
      <c r="BE2" s="134"/>
      <c r="BF2" s="134"/>
      <c r="BG2" s="134"/>
    </row>
    <row r="3" spans="1:59" ht="25.35" customHeight="1" thickBot="1" x14ac:dyDescent="0.45">
      <c r="A3" s="153"/>
      <c r="B3" s="153"/>
      <c r="C3" s="153"/>
      <c r="D3" s="153"/>
      <c r="E3" s="153"/>
      <c r="F3" s="191"/>
      <c r="G3" s="189" t="s">
        <v>134</v>
      </c>
      <c r="H3" s="711" t="s">
        <v>143</v>
      </c>
      <c r="I3" s="712"/>
      <c r="J3" s="712"/>
      <c r="K3" s="712"/>
      <c r="L3" s="713"/>
      <c r="M3" s="153"/>
      <c r="N3" s="153"/>
      <c r="O3" s="134"/>
      <c r="P3" s="134"/>
      <c r="Q3" s="134"/>
      <c r="R3" s="134"/>
      <c r="S3" s="134"/>
      <c r="T3" s="134"/>
      <c r="U3" s="134"/>
      <c r="V3" s="134"/>
      <c r="W3" s="134"/>
      <c r="X3" s="134"/>
      <c r="Y3" s="134"/>
      <c r="Z3" s="134"/>
      <c r="AA3" s="134"/>
      <c r="AB3" s="134"/>
      <c r="AC3" s="134"/>
      <c r="AD3" s="134"/>
      <c r="AE3" s="134"/>
      <c r="AF3" s="134"/>
      <c r="AG3" s="134"/>
      <c r="AH3" s="134"/>
      <c r="AI3" s="134"/>
      <c r="AJ3" s="134"/>
      <c r="AK3" s="134"/>
      <c r="AL3" s="134"/>
      <c r="AM3" s="134"/>
      <c r="AN3" s="134"/>
      <c r="AO3" s="134"/>
      <c r="AP3" s="134"/>
      <c r="AQ3" s="134"/>
      <c r="AR3" s="134"/>
      <c r="AS3" s="134"/>
      <c r="AT3" s="134"/>
      <c r="AU3" s="134"/>
      <c r="AV3" s="134"/>
      <c r="AW3" s="134"/>
      <c r="AX3" s="134"/>
      <c r="AY3" s="134"/>
      <c r="AZ3" s="134"/>
      <c r="BA3" s="134"/>
      <c r="BB3" s="134"/>
      <c r="BC3" s="134"/>
      <c r="BD3" s="134"/>
      <c r="BE3" s="134"/>
      <c r="BF3" s="134"/>
      <c r="BG3" s="134"/>
    </row>
    <row r="4" spans="1:59" ht="30" customHeight="1" thickTop="1" x14ac:dyDescent="0.4">
      <c r="A4" s="784" t="s">
        <v>108</v>
      </c>
      <c r="B4" s="664" t="s">
        <v>89</v>
      </c>
      <c r="C4" s="716" t="s">
        <v>83</v>
      </c>
      <c r="D4" s="714" t="s">
        <v>84</v>
      </c>
      <c r="E4" s="714" t="s">
        <v>5</v>
      </c>
      <c r="F4" s="666" t="s">
        <v>107</v>
      </c>
      <c r="G4" s="702" t="s">
        <v>151</v>
      </c>
      <c r="H4" s="731" t="s">
        <v>149</v>
      </c>
      <c r="I4" s="732"/>
      <c r="J4" s="732"/>
      <c r="K4" s="732"/>
      <c r="L4" s="733"/>
      <c r="M4" s="694" t="s">
        <v>6</v>
      </c>
      <c r="N4" s="696" t="s">
        <v>88</v>
      </c>
      <c r="O4" s="697"/>
      <c r="P4" s="698"/>
      <c r="Q4" s="95" t="s">
        <v>90</v>
      </c>
      <c r="R4" s="95" t="s">
        <v>91</v>
      </c>
      <c r="S4" s="95" t="s">
        <v>92</v>
      </c>
      <c r="T4" s="95" t="s">
        <v>93</v>
      </c>
      <c r="U4" s="95" t="s">
        <v>94</v>
      </c>
      <c r="V4" s="95" t="s">
        <v>95</v>
      </c>
      <c r="W4" s="95" t="s">
        <v>96</v>
      </c>
      <c r="X4" s="95" t="s">
        <v>97</v>
      </c>
      <c r="Y4" s="95" t="s">
        <v>98</v>
      </c>
      <c r="AA4" s="90"/>
      <c r="AB4" s="134"/>
      <c r="AC4" s="786" t="s">
        <v>135</v>
      </c>
      <c r="AD4" s="135"/>
      <c r="AE4" s="649" t="s">
        <v>111</v>
      </c>
      <c r="AF4" s="650"/>
      <c r="AG4" s="651"/>
      <c r="AH4" s="134"/>
      <c r="AI4" s="780" t="s">
        <v>144</v>
      </c>
      <c r="AJ4" s="780"/>
      <c r="AK4" s="780"/>
      <c r="AL4" s="780"/>
      <c r="AM4" s="780"/>
      <c r="AN4" s="780"/>
      <c r="AO4" s="134"/>
      <c r="AP4" s="134"/>
      <c r="AQ4" s="134"/>
      <c r="AR4" s="134"/>
      <c r="AS4" s="134"/>
      <c r="AT4" s="134"/>
      <c r="AU4" s="134"/>
      <c r="AV4" s="134"/>
      <c r="AW4" s="134"/>
      <c r="AX4" s="134"/>
      <c r="AY4" s="134"/>
      <c r="AZ4" s="134"/>
      <c r="BA4" s="134"/>
      <c r="BB4" s="134"/>
      <c r="BC4" s="134"/>
      <c r="BD4" s="134"/>
      <c r="BE4" s="134"/>
      <c r="BF4" s="134"/>
      <c r="BG4" s="134"/>
    </row>
    <row r="5" spans="1:59" ht="30" customHeight="1" thickBot="1" x14ac:dyDescent="0.45">
      <c r="A5" s="785"/>
      <c r="B5" s="665"/>
      <c r="C5" s="717"/>
      <c r="D5" s="715"/>
      <c r="E5" s="715"/>
      <c r="F5" s="667"/>
      <c r="G5" s="703"/>
      <c r="H5" s="734"/>
      <c r="I5" s="735"/>
      <c r="J5" s="735"/>
      <c r="K5" s="735"/>
      <c r="L5" s="736"/>
      <c r="M5" s="695"/>
      <c r="N5" s="89" t="s">
        <v>85</v>
      </c>
      <c r="O5" s="4" t="s">
        <v>86</v>
      </c>
      <c r="P5" s="5" t="s">
        <v>87</v>
      </c>
      <c r="Q5" s="95" t="s">
        <v>99</v>
      </c>
      <c r="R5" s="96"/>
      <c r="S5" s="96"/>
      <c r="T5" s="96"/>
      <c r="U5" s="96"/>
      <c r="V5" s="96"/>
      <c r="W5" s="96"/>
      <c r="X5" s="96"/>
      <c r="Y5" s="96"/>
      <c r="AA5" s="90"/>
      <c r="AB5" s="134"/>
      <c r="AC5" s="787"/>
      <c r="AD5" s="135"/>
      <c r="AE5" s="652"/>
      <c r="AF5" s="653"/>
      <c r="AG5" s="654"/>
      <c r="AH5" s="134"/>
      <c r="AI5" s="397" t="s">
        <v>145</v>
      </c>
      <c r="AJ5" s="397"/>
      <c r="AK5" s="397"/>
      <c r="AL5" s="397"/>
      <c r="AM5" s="398"/>
      <c r="AN5" s="408"/>
      <c r="AO5" s="134"/>
      <c r="AP5" s="134"/>
      <c r="AQ5" s="134"/>
      <c r="AR5" s="134"/>
      <c r="AS5" s="134"/>
      <c r="AT5" s="134"/>
      <c r="AU5" s="134"/>
      <c r="AV5" s="134"/>
      <c r="AW5" s="134"/>
      <c r="AX5" s="134"/>
      <c r="AY5" s="134"/>
      <c r="AZ5" s="134"/>
      <c r="BA5" s="134"/>
      <c r="BB5" s="134"/>
      <c r="BC5" s="134"/>
      <c r="BD5" s="134"/>
      <c r="BE5" s="134"/>
      <c r="BF5" s="134"/>
      <c r="BG5" s="134"/>
    </row>
    <row r="6" spans="1:59" ht="25.35" customHeight="1" thickTop="1" thickBot="1" x14ac:dyDescent="0.6">
      <c r="A6" s="691" t="str">
        <f>IF(+Anno_1=0,"",+Anno_1)</f>
        <v/>
      </c>
      <c r="B6" s="91">
        <v>1</v>
      </c>
      <c r="C6" s="155"/>
      <c r="D6" s="201"/>
      <c r="E6" s="202"/>
      <c r="F6" s="154" t="str">
        <f t="shared" ref="F6:F15" si="0">IF(OR(D6=0,E6=0,+Anno_1=0),"",IF(OR(E6&gt;data_2,D6&lt;data_1),"DATA ERRATA","ok"))</f>
        <v/>
      </c>
      <c r="G6" s="199"/>
      <c r="H6" s="699"/>
      <c r="I6" s="700"/>
      <c r="J6" s="700"/>
      <c r="K6" s="700"/>
      <c r="L6" s="701"/>
      <c r="M6" s="195">
        <f>IF(G6=0,0,      IF(H6=0,0,IF(AND(G6&lt;&gt;"AA",G6&lt;&gt;"AT",G6&lt;&gt;"CS",G6&lt;&gt;"ALTRO"),"ERRORE",IF(AND(H6&lt;&gt;"NON",H6&lt;&gt;"SS",H6&lt;&gt;"ENTE"),"ERRORE",ROUND(E6-D6+1,0)))))</f>
        <v>0</v>
      </c>
      <c r="N6" s="100">
        <f t="shared" ref="N6:N9" si="1">FLOOR(R6,1)</f>
        <v>0</v>
      </c>
      <c r="O6" s="97">
        <f>FLOOR(V6,1)</f>
        <v>0</v>
      </c>
      <c r="P6" s="102">
        <f t="shared" ref="P6:P9" si="2">U6-X6</f>
        <v>0</v>
      </c>
      <c r="Q6" s="92">
        <f t="shared" ref="Q6:Q9" si="3">T6+X6+Y6</f>
        <v>0</v>
      </c>
      <c r="R6" s="93">
        <f t="shared" ref="R6:R9" si="4">M6/365</f>
        <v>0</v>
      </c>
      <c r="S6" s="93">
        <f t="shared" ref="S6:S16" si="5">FLOOR(R6,1)</f>
        <v>0</v>
      </c>
      <c r="T6" s="93">
        <f t="shared" ref="T6:T16" si="6">S6*365</f>
        <v>0</v>
      </c>
      <c r="U6" s="93">
        <f t="shared" ref="U6:U9" si="7">M6-T6</f>
        <v>0</v>
      </c>
      <c r="V6" s="93">
        <f t="shared" ref="V6:V16" si="8">U6/30</f>
        <v>0</v>
      </c>
      <c r="W6" s="93">
        <f t="shared" ref="W6:W16" si="9">FLOOR(V6,1)</f>
        <v>0</v>
      </c>
      <c r="X6" s="93">
        <f t="shared" ref="X6:X16" si="10">W6*30</f>
        <v>0</v>
      </c>
      <c r="Y6" s="6">
        <f t="shared" ref="Y6:Y9" si="11">U6-X6</f>
        <v>0</v>
      </c>
      <c r="AA6" s="90"/>
      <c r="AB6" s="134"/>
      <c r="AC6" s="691" t="str">
        <f>IF(+Anno_1=0,"",+Anno_1)</f>
        <v/>
      </c>
      <c r="AD6" s="136"/>
      <c r="AE6" s="652"/>
      <c r="AF6" s="653"/>
      <c r="AG6" s="654"/>
      <c r="AH6" s="134"/>
      <c r="AI6" s="780" t="s">
        <v>146</v>
      </c>
      <c r="AJ6" s="780"/>
      <c r="AK6" s="780"/>
      <c r="AL6" s="780"/>
      <c r="AM6" s="780"/>
      <c r="AN6" s="780"/>
      <c r="AO6" s="134"/>
      <c r="AP6" s="134"/>
      <c r="AQ6" s="134"/>
      <c r="AR6" s="134"/>
      <c r="AS6" s="134"/>
      <c r="AT6" s="134"/>
      <c r="AU6" s="134"/>
      <c r="AV6" s="134"/>
      <c r="AW6" s="134"/>
      <c r="AX6" s="134"/>
      <c r="AY6" s="134"/>
      <c r="AZ6" s="134"/>
      <c r="BA6" s="134"/>
      <c r="BB6" s="134"/>
      <c r="BC6" s="134"/>
      <c r="BD6" s="134"/>
      <c r="BE6" s="134"/>
      <c r="BF6" s="134"/>
      <c r="BG6" s="134"/>
    </row>
    <row r="7" spans="1:59" ht="25.35" customHeight="1" thickBot="1" x14ac:dyDescent="0.6">
      <c r="A7" s="692"/>
      <c r="B7" s="91">
        <v>2</v>
      </c>
      <c r="C7" s="155"/>
      <c r="D7" s="201"/>
      <c r="E7" s="202"/>
      <c r="F7" s="154" t="str">
        <f t="shared" si="0"/>
        <v/>
      </c>
      <c r="G7" s="199"/>
      <c r="H7" s="699"/>
      <c r="I7" s="700"/>
      <c r="J7" s="700"/>
      <c r="K7" s="700"/>
      <c r="L7" s="701"/>
      <c r="M7" s="196">
        <f>IF(G7=0,0,      IF(H7=0,0,IF(AND(G7&lt;&gt;"AA",G7&lt;&gt;"AT",G7&lt;&gt;"CS",G7&lt;&gt;"ALTRO"),"ERRORE",IF(AND(H7&lt;&gt;"NON",H7&lt;&gt;"SS",H7&lt;&gt;"ENTE"),"ERRORE",ROUND(E7-D7+1,0)))))</f>
        <v>0</v>
      </c>
      <c r="N7" s="100">
        <f t="shared" si="1"/>
        <v>0</v>
      </c>
      <c r="O7" s="101">
        <f t="shared" ref="O7:O9" si="12">FLOOR(V7,1)</f>
        <v>0</v>
      </c>
      <c r="P7" s="102">
        <f t="shared" si="2"/>
        <v>0</v>
      </c>
      <c r="Q7" s="92">
        <f t="shared" si="3"/>
        <v>0</v>
      </c>
      <c r="R7" s="93">
        <f t="shared" si="4"/>
        <v>0</v>
      </c>
      <c r="S7" s="93">
        <f t="shared" si="5"/>
        <v>0</v>
      </c>
      <c r="T7" s="93">
        <f t="shared" si="6"/>
        <v>0</v>
      </c>
      <c r="U7" s="93">
        <f t="shared" si="7"/>
        <v>0</v>
      </c>
      <c r="V7" s="93">
        <f t="shared" si="8"/>
        <v>0</v>
      </c>
      <c r="W7" s="93">
        <f t="shared" si="9"/>
        <v>0</v>
      </c>
      <c r="X7" s="93">
        <f t="shared" si="10"/>
        <v>0</v>
      </c>
      <c r="Y7" s="6">
        <f t="shared" si="11"/>
        <v>0</v>
      </c>
      <c r="AA7" s="90"/>
      <c r="AB7" s="134"/>
      <c r="AC7" s="692"/>
      <c r="AD7" s="137"/>
      <c r="AE7" s="686" t="s">
        <v>155</v>
      </c>
      <c r="AF7" s="687"/>
      <c r="AG7" s="688"/>
      <c r="AH7" s="134"/>
      <c r="AI7" s="397" t="s">
        <v>147</v>
      </c>
      <c r="AJ7" s="397"/>
      <c r="AK7" s="397"/>
      <c r="AL7" s="398"/>
      <c r="AM7" s="399"/>
      <c r="AN7" s="408"/>
      <c r="AO7" s="134"/>
      <c r="AP7" s="134"/>
      <c r="AQ7" s="134"/>
      <c r="AR7" s="134"/>
      <c r="AS7" s="134"/>
      <c r="AT7" s="134"/>
      <c r="AU7" s="134"/>
      <c r="AV7" s="134"/>
      <c r="AW7" s="134"/>
      <c r="AX7" s="134"/>
      <c r="AY7" s="134"/>
      <c r="AZ7" s="134"/>
      <c r="BA7" s="134"/>
      <c r="BB7" s="134"/>
      <c r="BC7" s="134"/>
      <c r="BD7" s="134"/>
      <c r="BE7" s="134"/>
      <c r="BF7" s="134"/>
      <c r="BG7" s="134"/>
    </row>
    <row r="8" spans="1:59" ht="25.35" customHeight="1" thickBot="1" x14ac:dyDescent="0.6">
      <c r="A8" s="692"/>
      <c r="B8" s="91">
        <v>3</v>
      </c>
      <c r="C8" s="155"/>
      <c r="D8" s="201"/>
      <c r="E8" s="202"/>
      <c r="F8" s="154" t="str">
        <f t="shared" si="0"/>
        <v/>
      </c>
      <c r="G8" s="199"/>
      <c r="H8" s="699"/>
      <c r="I8" s="700"/>
      <c r="J8" s="700"/>
      <c r="K8" s="700"/>
      <c r="L8" s="701"/>
      <c r="M8" s="196">
        <f t="shared" ref="M8:M15" si="13">IF(G8=0,0,      IF(H8=0,0,IF(AND(G8&lt;&gt;"AA",G8&lt;&gt;"AT",G8&lt;&gt;"CS",G8&lt;&gt;"ALTRO"),"ERRORE",IF(AND(H8&lt;&gt;"NON",H8&lt;&gt;"SS",H8&lt;&gt;"ENTE"),"ERRORE",ROUND(E8-D8+1,0)))))</f>
        <v>0</v>
      </c>
      <c r="N8" s="100">
        <f t="shared" si="1"/>
        <v>0</v>
      </c>
      <c r="O8" s="101">
        <f t="shared" si="12"/>
        <v>0</v>
      </c>
      <c r="P8" s="102">
        <f t="shared" si="2"/>
        <v>0</v>
      </c>
      <c r="Q8" s="92">
        <f t="shared" si="3"/>
        <v>0</v>
      </c>
      <c r="R8" s="93">
        <f t="shared" si="4"/>
        <v>0</v>
      </c>
      <c r="S8" s="93">
        <f t="shared" si="5"/>
        <v>0</v>
      </c>
      <c r="T8" s="93">
        <f t="shared" si="6"/>
        <v>0</v>
      </c>
      <c r="U8" s="93">
        <f t="shared" si="7"/>
        <v>0</v>
      </c>
      <c r="V8" s="93">
        <f t="shared" si="8"/>
        <v>0</v>
      </c>
      <c r="W8" s="93">
        <f t="shared" si="9"/>
        <v>0</v>
      </c>
      <c r="X8" s="93">
        <f t="shared" si="10"/>
        <v>0</v>
      </c>
      <c r="Y8" s="6">
        <f t="shared" si="11"/>
        <v>0</v>
      </c>
      <c r="AA8" s="90"/>
      <c r="AB8" s="134"/>
      <c r="AC8" s="692"/>
      <c r="AD8" s="137"/>
      <c r="AE8" s="683" t="s">
        <v>131</v>
      </c>
      <c r="AF8" s="684"/>
      <c r="AG8" s="685"/>
      <c r="AH8" s="134"/>
      <c r="AI8" s="166"/>
      <c r="AJ8" s="166"/>
      <c r="AK8" s="166"/>
      <c r="AL8" s="166"/>
      <c r="AM8" s="166"/>
      <c r="AN8" s="134"/>
      <c r="AO8" s="134"/>
      <c r="AP8" s="134"/>
      <c r="AQ8" s="134"/>
      <c r="AR8" s="134"/>
      <c r="AS8" s="134"/>
      <c r="AT8" s="134"/>
      <c r="AU8" s="134"/>
      <c r="AV8" s="134"/>
      <c r="AW8" s="134"/>
      <c r="AX8" s="134"/>
      <c r="AY8" s="134"/>
      <c r="AZ8" s="134"/>
      <c r="BA8" s="134"/>
      <c r="BB8" s="134"/>
      <c r="BC8" s="134"/>
      <c r="BD8" s="134"/>
      <c r="BE8" s="134"/>
      <c r="BF8" s="134"/>
      <c r="BG8" s="134"/>
    </row>
    <row r="9" spans="1:59" ht="25.35" customHeight="1" thickBot="1" x14ac:dyDescent="0.6">
      <c r="A9" s="692"/>
      <c r="B9" s="91">
        <v>4</v>
      </c>
      <c r="C9" s="155"/>
      <c r="D9" s="201"/>
      <c r="E9" s="202"/>
      <c r="F9" s="154" t="str">
        <f t="shared" si="0"/>
        <v/>
      </c>
      <c r="G9" s="199"/>
      <c r="H9" s="699"/>
      <c r="I9" s="700"/>
      <c r="J9" s="700"/>
      <c r="K9" s="700"/>
      <c r="L9" s="701"/>
      <c r="M9" s="196">
        <f t="shared" si="13"/>
        <v>0</v>
      </c>
      <c r="N9" s="100">
        <f t="shared" si="1"/>
        <v>0</v>
      </c>
      <c r="O9" s="101">
        <f t="shared" si="12"/>
        <v>0</v>
      </c>
      <c r="P9" s="102">
        <f t="shared" si="2"/>
        <v>0</v>
      </c>
      <c r="Q9" s="92">
        <f t="shared" si="3"/>
        <v>0</v>
      </c>
      <c r="R9" s="93">
        <f t="shared" si="4"/>
        <v>0</v>
      </c>
      <c r="S9" s="93">
        <f t="shared" si="5"/>
        <v>0</v>
      </c>
      <c r="T9" s="93">
        <f t="shared" si="6"/>
        <v>0</v>
      </c>
      <c r="U9" s="93">
        <f t="shared" si="7"/>
        <v>0</v>
      </c>
      <c r="V9" s="93">
        <f t="shared" si="8"/>
        <v>0</v>
      </c>
      <c r="W9" s="93">
        <f t="shared" si="9"/>
        <v>0</v>
      </c>
      <c r="X9" s="93">
        <f t="shared" si="10"/>
        <v>0</v>
      </c>
      <c r="Y9" s="6">
        <f t="shared" si="11"/>
        <v>0</v>
      </c>
      <c r="AA9" s="90"/>
      <c r="AB9" s="134"/>
      <c r="AC9" s="692"/>
      <c r="AD9" s="137"/>
      <c r="AE9" s="137"/>
      <c r="AF9" s="137"/>
      <c r="AG9" s="137"/>
      <c r="AH9" s="134"/>
      <c r="AI9" s="166"/>
      <c r="AJ9" s="166"/>
      <c r="AK9" s="166"/>
      <c r="AL9" s="166"/>
      <c r="AM9" s="166"/>
      <c r="AN9" s="134"/>
      <c r="AO9" s="134"/>
      <c r="AP9" s="134"/>
      <c r="AQ9" s="134"/>
      <c r="AR9" s="134"/>
      <c r="AS9" s="134"/>
      <c r="AT9" s="134"/>
      <c r="AU9" s="134"/>
      <c r="AV9" s="134"/>
      <c r="AW9" s="134"/>
      <c r="AX9" s="134"/>
      <c r="AY9" s="134"/>
      <c r="AZ9" s="134"/>
      <c r="BA9" s="134"/>
      <c r="BB9" s="134"/>
      <c r="BC9" s="134"/>
      <c r="BD9" s="134"/>
      <c r="BE9" s="134"/>
      <c r="BF9" s="134"/>
      <c r="BG9" s="134"/>
    </row>
    <row r="10" spans="1:59" ht="25.35" customHeight="1" thickBot="1" x14ac:dyDescent="0.6">
      <c r="A10" s="692"/>
      <c r="B10" s="91">
        <v>5</v>
      </c>
      <c r="C10" s="155"/>
      <c r="D10" s="201"/>
      <c r="E10" s="202"/>
      <c r="F10" s="154" t="str">
        <f t="shared" si="0"/>
        <v/>
      </c>
      <c r="G10" s="199"/>
      <c r="H10" s="699"/>
      <c r="I10" s="700"/>
      <c r="J10" s="700"/>
      <c r="K10" s="700"/>
      <c r="L10" s="701"/>
      <c r="M10" s="196">
        <f t="shared" si="13"/>
        <v>0</v>
      </c>
      <c r="N10" s="100">
        <f>FLOOR(R10,1)</f>
        <v>0</v>
      </c>
      <c r="O10" s="101">
        <f>FLOOR(V10,1)</f>
        <v>0</v>
      </c>
      <c r="P10" s="102">
        <f>U10-X10</f>
        <v>0</v>
      </c>
      <c r="Q10" s="92">
        <f>T10+X10+Y10</f>
        <v>0</v>
      </c>
      <c r="R10" s="93">
        <f>M10/365</f>
        <v>0</v>
      </c>
      <c r="S10" s="93">
        <f>FLOOR(R10,1)</f>
        <v>0</v>
      </c>
      <c r="T10" s="93">
        <f>S10*365</f>
        <v>0</v>
      </c>
      <c r="U10" s="93">
        <f>M10-T10</f>
        <v>0</v>
      </c>
      <c r="V10" s="93">
        <f>U10/30</f>
        <v>0</v>
      </c>
      <c r="W10" s="93">
        <f>FLOOR(V10,1)</f>
        <v>0</v>
      </c>
      <c r="X10" s="93">
        <f>W10*30</f>
        <v>0</v>
      </c>
      <c r="Y10" s="6">
        <f>U10-X10</f>
        <v>0</v>
      </c>
      <c r="AA10" s="90"/>
      <c r="AB10" s="134"/>
      <c r="AC10" s="692"/>
      <c r="AD10" s="710"/>
      <c r="AE10" s="655" t="s">
        <v>112</v>
      </c>
      <c r="AF10" s="656"/>
      <c r="AG10" s="657"/>
      <c r="AH10" s="134"/>
      <c r="AI10" s="781" t="s">
        <v>153</v>
      </c>
      <c r="AJ10" s="782"/>
      <c r="AK10" s="782"/>
      <c r="AL10" s="782"/>
      <c r="AM10" s="782"/>
      <c r="AN10" s="783"/>
      <c r="AO10" s="134"/>
      <c r="AP10" s="134"/>
      <c r="AQ10" s="134"/>
      <c r="AR10" s="134"/>
      <c r="AS10" s="134"/>
      <c r="AT10" s="134"/>
      <c r="AU10" s="134"/>
      <c r="AV10" s="134"/>
      <c r="AW10" s="134"/>
      <c r="AX10" s="134"/>
      <c r="AY10" s="134"/>
      <c r="AZ10" s="134"/>
      <c r="BA10" s="134"/>
      <c r="BB10" s="134"/>
      <c r="BC10" s="134"/>
      <c r="BD10" s="134"/>
      <c r="BE10" s="134"/>
      <c r="BF10" s="134"/>
      <c r="BG10" s="134"/>
    </row>
    <row r="11" spans="1:59" ht="25.35" customHeight="1" thickBot="1" x14ac:dyDescent="0.6">
      <c r="A11" s="692"/>
      <c r="B11" s="91">
        <v>6</v>
      </c>
      <c r="C11" s="155"/>
      <c r="D11" s="201"/>
      <c r="E11" s="202"/>
      <c r="F11" s="154" t="str">
        <f t="shared" si="0"/>
        <v/>
      </c>
      <c r="G11" s="199"/>
      <c r="H11" s="699"/>
      <c r="I11" s="700"/>
      <c r="J11" s="700"/>
      <c r="K11" s="700"/>
      <c r="L11" s="701"/>
      <c r="M11" s="196">
        <f t="shared" si="13"/>
        <v>0</v>
      </c>
      <c r="N11" s="100">
        <f t="shared" ref="N11:N13" si="14">FLOOR(R11,1)</f>
        <v>0</v>
      </c>
      <c r="O11" s="101">
        <f t="shared" ref="O11:O13" si="15">FLOOR(V11,1)</f>
        <v>0</v>
      </c>
      <c r="P11" s="102">
        <f t="shared" ref="P11:P13" si="16">U11-X11</f>
        <v>0</v>
      </c>
      <c r="Q11" s="92">
        <f t="shared" ref="Q11:Q13" si="17">T11+X11+Y11</f>
        <v>0</v>
      </c>
      <c r="R11" s="93">
        <f t="shared" ref="R11:R13" si="18">M11/365</f>
        <v>0</v>
      </c>
      <c r="S11" s="93">
        <f t="shared" si="5"/>
        <v>0</v>
      </c>
      <c r="T11" s="93">
        <f t="shared" si="6"/>
        <v>0</v>
      </c>
      <c r="U11" s="93">
        <f t="shared" ref="U11:U13" si="19">M11-T11</f>
        <v>0</v>
      </c>
      <c r="V11" s="93">
        <f t="shared" si="8"/>
        <v>0</v>
      </c>
      <c r="W11" s="93">
        <f t="shared" si="9"/>
        <v>0</v>
      </c>
      <c r="X11" s="93">
        <f t="shared" si="10"/>
        <v>0</v>
      </c>
      <c r="Y11" s="6">
        <f t="shared" ref="Y11:Y13" si="20">U11-X11</f>
        <v>0</v>
      </c>
      <c r="AA11" s="90"/>
      <c r="AB11" s="134"/>
      <c r="AC11" s="692"/>
      <c r="AD11" s="710"/>
      <c r="AE11" s="658"/>
      <c r="AF11" s="659"/>
      <c r="AG11" s="660"/>
      <c r="AH11" s="134"/>
      <c r="AI11" s="781" t="s">
        <v>148</v>
      </c>
      <c r="AJ11" s="782"/>
      <c r="AK11" s="782"/>
      <c r="AL11" s="782"/>
      <c r="AM11" s="782"/>
      <c r="AN11" s="783"/>
      <c r="AO11" s="134"/>
      <c r="AP11" s="134"/>
      <c r="AQ11" s="134"/>
      <c r="AR11" s="134"/>
      <c r="AS11" s="134"/>
      <c r="AT11" s="134"/>
      <c r="AU11" s="134"/>
      <c r="AV11" s="134"/>
      <c r="AW11" s="134"/>
      <c r="AX11" s="134"/>
      <c r="AY11" s="134"/>
      <c r="AZ11" s="134"/>
      <c r="BA11" s="134"/>
      <c r="BB11" s="134"/>
      <c r="BC11" s="134"/>
      <c r="BD11" s="134"/>
      <c r="BE11" s="134"/>
      <c r="BF11" s="134"/>
      <c r="BG11" s="134"/>
    </row>
    <row r="12" spans="1:59" ht="25.35" customHeight="1" thickBot="1" x14ac:dyDescent="0.6">
      <c r="A12" s="692"/>
      <c r="B12" s="91">
        <v>7</v>
      </c>
      <c r="C12" s="155"/>
      <c r="D12" s="201"/>
      <c r="E12" s="202"/>
      <c r="F12" s="154" t="str">
        <f t="shared" si="0"/>
        <v/>
      </c>
      <c r="G12" s="199"/>
      <c r="H12" s="699"/>
      <c r="I12" s="700"/>
      <c r="J12" s="700"/>
      <c r="K12" s="700"/>
      <c r="L12" s="701"/>
      <c r="M12" s="196">
        <f t="shared" si="13"/>
        <v>0</v>
      </c>
      <c r="N12" s="100">
        <f t="shared" si="14"/>
        <v>0</v>
      </c>
      <c r="O12" s="101">
        <f t="shared" si="15"/>
        <v>0</v>
      </c>
      <c r="P12" s="102">
        <f t="shared" si="16"/>
        <v>0</v>
      </c>
      <c r="Q12" s="92">
        <f t="shared" si="17"/>
        <v>0</v>
      </c>
      <c r="R12" s="93">
        <f t="shared" si="18"/>
        <v>0</v>
      </c>
      <c r="S12" s="93">
        <f t="shared" si="5"/>
        <v>0</v>
      </c>
      <c r="T12" s="93">
        <f t="shared" si="6"/>
        <v>0</v>
      </c>
      <c r="U12" s="93">
        <f t="shared" si="19"/>
        <v>0</v>
      </c>
      <c r="V12" s="93">
        <f t="shared" si="8"/>
        <v>0</v>
      </c>
      <c r="W12" s="93">
        <f t="shared" si="9"/>
        <v>0</v>
      </c>
      <c r="X12" s="93">
        <f t="shared" si="10"/>
        <v>0</v>
      </c>
      <c r="Y12" s="6">
        <f t="shared" si="20"/>
        <v>0</v>
      </c>
      <c r="AA12" s="90"/>
      <c r="AB12" s="134"/>
      <c r="AC12" s="692"/>
      <c r="AD12" s="710"/>
      <c r="AE12" s="658"/>
      <c r="AF12" s="659"/>
      <c r="AG12" s="660"/>
      <c r="AH12" s="134"/>
      <c r="AI12" s="737" t="s">
        <v>231</v>
      </c>
      <c r="AJ12" s="738"/>
      <c r="AK12" s="738"/>
      <c r="AL12" s="738"/>
      <c r="AM12" s="738"/>
      <c r="AN12" s="739"/>
      <c r="AO12" s="134"/>
      <c r="AP12" s="134"/>
      <c r="AQ12" s="134"/>
      <c r="AR12" s="134"/>
      <c r="AS12" s="134"/>
      <c r="AT12" s="134"/>
      <c r="AU12" s="134"/>
      <c r="AV12" s="134"/>
      <c r="AW12" s="134"/>
      <c r="AX12" s="134"/>
      <c r="AY12" s="134"/>
      <c r="AZ12" s="134"/>
      <c r="BA12" s="134"/>
      <c r="BB12" s="134"/>
      <c r="BC12" s="134"/>
      <c r="BD12" s="134"/>
      <c r="BE12" s="134"/>
      <c r="BF12" s="134"/>
      <c r="BG12" s="134"/>
    </row>
    <row r="13" spans="1:59" ht="25.35" customHeight="1" thickBot="1" x14ac:dyDescent="0.6">
      <c r="A13" s="692"/>
      <c r="B13" s="91">
        <v>8</v>
      </c>
      <c r="C13" s="155"/>
      <c r="D13" s="201"/>
      <c r="E13" s="202"/>
      <c r="F13" s="154" t="str">
        <f t="shared" si="0"/>
        <v/>
      </c>
      <c r="G13" s="199"/>
      <c r="H13" s="699"/>
      <c r="I13" s="700"/>
      <c r="J13" s="700"/>
      <c r="K13" s="700"/>
      <c r="L13" s="701"/>
      <c r="M13" s="196">
        <f t="shared" si="13"/>
        <v>0</v>
      </c>
      <c r="N13" s="100">
        <f t="shared" si="14"/>
        <v>0</v>
      </c>
      <c r="O13" s="101">
        <f t="shared" si="15"/>
        <v>0</v>
      </c>
      <c r="P13" s="102">
        <f t="shared" si="16"/>
        <v>0</v>
      </c>
      <c r="Q13" s="92">
        <f t="shared" si="17"/>
        <v>0</v>
      </c>
      <c r="R13" s="93">
        <f t="shared" si="18"/>
        <v>0</v>
      </c>
      <c r="S13" s="93">
        <f t="shared" si="5"/>
        <v>0</v>
      </c>
      <c r="T13" s="93">
        <f t="shared" si="6"/>
        <v>0</v>
      </c>
      <c r="U13" s="93">
        <f t="shared" si="19"/>
        <v>0</v>
      </c>
      <c r="V13" s="93">
        <f t="shared" si="8"/>
        <v>0</v>
      </c>
      <c r="W13" s="93">
        <f t="shared" si="9"/>
        <v>0</v>
      </c>
      <c r="X13" s="93">
        <f t="shared" si="10"/>
        <v>0</v>
      </c>
      <c r="Y13" s="6">
        <f t="shared" si="20"/>
        <v>0</v>
      </c>
      <c r="AA13" s="90"/>
      <c r="AB13" s="134"/>
      <c r="AC13" s="692"/>
      <c r="AD13" s="710"/>
      <c r="AE13" s="658"/>
      <c r="AF13" s="659"/>
      <c r="AG13" s="660"/>
      <c r="AH13" s="134"/>
      <c r="AI13" s="737"/>
      <c r="AJ13" s="738"/>
      <c r="AK13" s="738"/>
      <c r="AL13" s="738"/>
      <c r="AM13" s="738"/>
      <c r="AN13" s="739"/>
      <c r="AO13" s="134"/>
      <c r="AP13" s="134"/>
      <c r="AQ13" s="134"/>
      <c r="AR13" s="134"/>
      <c r="AS13" s="134"/>
      <c r="AT13" s="134"/>
      <c r="AU13" s="134"/>
      <c r="AV13" s="134"/>
      <c r="AW13" s="134"/>
      <c r="AX13" s="134"/>
      <c r="AY13" s="134"/>
      <c r="AZ13" s="134"/>
      <c r="BA13" s="134"/>
      <c r="BB13" s="134"/>
      <c r="BC13" s="134"/>
      <c r="BD13" s="134"/>
      <c r="BE13" s="134"/>
      <c r="BF13" s="134"/>
      <c r="BG13" s="134"/>
    </row>
    <row r="14" spans="1:59" ht="25.35" customHeight="1" thickBot="1" x14ac:dyDescent="0.6">
      <c r="A14" s="692"/>
      <c r="B14" s="91">
        <v>9</v>
      </c>
      <c r="C14" s="155"/>
      <c r="D14" s="201"/>
      <c r="E14" s="202"/>
      <c r="F14" s="154" t="str">
        <f t="shared" si="0"/>
        <v/>
      </c>
      <c r="G14" s="199"/>
      <c r="H14" s="699"/>
      <c r="I14" s="700"/>
      <c r="J14" s="700"/>
      <c r="K14" s="700"/>
      <c r="L14" s="701"/>
      <c r="M14" s="196">
        <f t="shared" si="13"/>
        <v>0</v>
      </c>
      <c r="N14" s="103">
        <f>FLOOR(R14,1)</f>
        <v>0</v>
      </c>
      <c r="O14" s="104">
        <f>FLOOR(V14,1)</f>
        <v>0</v>
      </c>
      <c r="P14" s="105">
        <f>U14-X14</f>
        <v>0</v>
      </c>
      <c r="Q14" s="92">
        <f>T14+X14+Y14</f>
        <v>0</v>
      </c>
      <c r="R14" s="93">
        <f>M14/365</f>
        <v>0</v>
      </c>
      <c r="S14" s="93">
        <f>FLOOR(R14,1)</f>
        <v>0</v>
      </c>
      <c r="T14" s="93">
        <f>S14*365</f>
        <v>0</v>
      </c>
      <c r="U14" s="93">
        <f>M14-T14</f>
        <v>0</v>
      </c>
      <c r="V14" s="93">
        <f>U14/30</f>
        <v>0</v>
      </c>
      <c r="W14" s="93">
        <f>FLOOR(V14,1)</f>
        <v>0</v>
      </c>
      <c r="X14" s="93">
        <f>W14*30</f>
        <v>0</v>
      </c>
      <c r="Y14" s="6">
        <f>U14-X14</f>
        <v>0</v>
      </c>
      <c r="AA14" s="90"/>
      <c r="AB14" s="134"/>
      <c r="AC14" s="692"/>
      <c r="AD14" s="278"/>
      <c r="AE14" s="658"/>
      <c r="AF14" s="659"/>
      <c r="AG14" s="660"/>
      <c r="AH14" s="134"/>
      <c r="AI14" s="134"/>
      <c r="AJ14" s="134"/>
      <c r="AK14" s="134"/>
      <c r="AL14" s="134"/>
      <c r="AM14" s="134"/>
      <c r="AN14" s="134"/>
      <c r="AO14" s="134"/>
      <c r="AP14" s="134"/>
      <c r="AQ14" s="134"/>
      <c r="AR14" s="134"/>
      <c r="AS14" s="134"/>
      <c r="AT14" s="134"/>
      <c r="AU14" s="134"/>
      <c r="AV14" s="134"/>
      <c r="AW14" s="134"/>
      <c r="AX14" s="134"/>
      <c r="AY14" s="134"/>
      <c r="AZ14" s="134"/>
      <c r="BA14" s="134"/>
      <c r="BB14" s="134"/>
      <c r="BC14" s="134"/>
      <c r="BD14" s="134"/>
      <c r="BE14" s="134"/>
      <c r="BF14" s="134"/>
    </row>
    <row r="15" spans="1:59" ht="25.35" customHeight="1" thickBot="1" x14ac:dyDescent="0.6">
      <c r="A15" s="693"/>
      <c r="B15" s="91">
        <v>10</v>
      </c>
      <c r="C15" s="155"/>
      <c r="D15" s="203"/>
      <c r="E15" s="204"/>
      <c r="F15" s="154" t="str">
        <f t="shared" si="0"/>
        <v/>
      </c>
      <c r="G15" s="279"/>
      <c r="H15" s="793"/>
      <c r="I15" s="791"/>
      <c r="J15" s="791"/>
      <c r="K15" s="791"/>
      <c r="L15" s="794"/>
      <c r="M15" s="196">
        <f t="shared" si="13"/>
        <v>0</v>
      </c>
      <c r="N15" s="106">
        <f t="shared" ref="N15:N16" si="21">FLOOR(R15,1)</f>
        <v>0</v>
      </c>
      <c r="O15" s="107">
        <f t="shared" ref="O15:O16" si="22">FLOOR(V15,1)</f>
        <v>0</v>
      </c>
      <c r="P15" s="108">
        <f t="shared" ref="P15:P16" si="23">U15-X15</f>
        <v>0</v>
      </c>
      <c r="Q15" s="92">
        <f t="shared" ref="Q15:Q16" si="24">T15+X15+Y15</f>
        <v>0</v>
      </c>
      <c r="R15" s="93">
        <f t="shared" ref="R15" si="25">M15/365</f>
        <v>0</v>
      </c>
      <c r="S15" s="93">
        <f t="shared" si="5"/>
        <v>0</v>
      </c>
      <c r="T15" s="93">
        <f t="shared" si="6"/>
        <v>0</v>
      </c>
      <c r="U15" s="93">
        <f t="shared" ref="U15" si="26">M15-T15</f>
        <v>0</v>
      </c>
      <c r="V15" s="93">
        <f t="shared" si="8"/>
        <v>0</v>
      </c>
      <c r="W15" s="93">
        <f t="shared" si="9"/>
        <v>0</v>
      </c>
      <c r="X15" s="93">
        <f t="shared" si="10"/>
        <v>0</v>
      </c>
      <c r="Y15" s="6">
        <f t="shared" ref="Y15" si="27">U15-X15</f>
        <v>0</v>
      </c>
      <c r="AB15" s="134"/>
      <c r="AC15" s="693"/>
      <c r="AD15" s="278"/>
      <c r="AE15" s="661"/>
      <c r="AF15" s="662"/>
      <c r="AG15" s="663"/>
      <c r="AH15" s="134"/>
      <c r="AI15" s="134"/>
      <c r="AJ15" s="134"/>
      <c r="AK15" s="134"/>
      <c r="AL15" s="134"/>
      <c r="AM15" s="134"/>
      <c r="AN15" s="134"/>
      <c r="AO15" s="134"/>
      <c r="AP15" s="134"/>
      <c r="AQ15" s="134"/>
      <c r="AR15" s="134"/>
      <c r="AS15" s="134"/>
      <c r="AT15" s="134"/>
      <c r="AU15" s="134"/>
      <c r="AV15" s="134"/>
      <c r="AW15" s="134"/>
      <c r="AX15" s="134"/>
      <c r="AY15" s="134"/>
      <c r="AZ15" s="134"/>
      <c r="BA15" s="134"/>
      <c r="BB15" s="134"/>
      <c r="BC15" s="134"/>
      <c r="BD15" s="134"/>
      <c r="BE15" s="134"/>
      <c r="BF15" s="134"/>
    </row>
    <row r="16" spans="1:59" ht="22.5" thickBot="1" x14ac:dyDescent="0.6">
      <c r="A16" s="139"/>
      <c r="B16" s="139"/>
      <c r="C16" s="139"/>
      <c r="D16" s="139"/>
      <c r="E16" s="139"/>
      <c r="F16" s="139"/>
      <c r="G16" s="139"/>
      <c r="H16" s="139"/>
      <c r="I16" s="139"/>
      <c r="J16" s="139"/>
      <c r="K16" s="139"/>
      <c r="L16" s="139"/>
      <c r="M16" s="190">
        <f>SUM(M6:M15)</f>
        <v>0</v>
      </c>
      <c r="N16" s="110">
        <f t="shared" si="21"/>
        <v>0</v>
      </c>
      <c r="O16" s="111">
        <f t="shared" si="22"/>
        <v>0</v>
      </c>
      <c r="P16" s="112">
        <f t="shared" si="23"/>
        <v>0</v>
      </c>
      <c r="Q16" s="113">
        <f t="shared" si="24"/>
        <v>0</v>
      </c>
      <c r="R16" s="113">
        <f>M16/365</f>
        <v>0</v>
      </c>
      <c r="S16" s="113">
        <f t="shared" si="5"/>
        <v>0</v>
      </c>
      <c r="T16" s="113">
        <f t="shared" si="6"/>
        <v>0</v>
      </c>
      <c r="U16" s="113">
        <f>M16-T16</f>
        <v>0</v>
      </c>
      <c r="V16" s="113">
        <f t="shared" si="8"/>
        <v>0</v>
      </c>
      <c r="W16" s="113">
        <f t="shared" si="9"/>
        <v>0</v>
      </c>
      <c r="X16" s="113">
        <f t="shared" si="10"/>
        <v>0</v>
      </c>
      <c r="Y16" s="109"/>
      <c r="Z16" s="109"/>
      <c r="AA16" s="109"/>
      <c r="AB16" s="139"/>
      <c r="AC16" s="139"/>
      <c r="AD16" s="134"/>
      <c r="AE16" s="134"/>
      <c r="AF16" s="134"/>
      <c r="AG16" s="134"/>
      <c r="AH16" s="134"/>
      <c r="AI16" s="134"/>
      <c r="AJ16" s="134"/>
      <c r="AK16" s="134"/>
      <c r="AL16" s="134"/>
      <c r="AM16" s="134"/>
      <c r="AN16" s="134"/>
      <c r="AO16" s="134"/>
      <c r="AP16" s="134"/>
      <c r="AQ16" s="134"/>
      <c r="AR16" s="134"/>
      <c r="AS16" s="134"/>
      <c r="AT16" s="134"/>
      <c r="AU16" s="134"/>
      <c r="AV16" s="134"/>
      <c r="AW16" s="134"/>
      <c r="AX16" s="134"/>
      <c r="AY16" s="134"/>
      <c r="AZ16" s="134"/>
      <c r="BA16" s="134"/>
      <c r="BB16" s="134"/>
      <c r="BC16" s="134"/>
      <c r="BD16" s="134"/>
      <c r="BE16" s="134"/>
      <c r="BF16" s="134"/>
    </row>
    <row r="17" spans="1:58" ht="22.5" thickBot="1" x14ac:dyDescent="0.6">
      <c r="A17" s="139"/>
      <c r="B17" s="139"/>
      <c r="C17" s="139"/>
      <c r="D17" s="139"/>
      <c r="E17" s="139"/>
      <c r="F17" s="139"/>
      <c r="G17" s="139"/>
      <c r="H17" s="139"/>
      <c r="I17" s="139"/>
      <c r="J17" s="139"/>
      <c r="K17" s="139"/>
      <c r="L17" s="139"/>
      <c r="M17" s="140"/>
      <c r="N17" s="141" t="s">
        <v>85</v>
      </c>
      <c r="O17" s="141" t="s">
        <v>86</v>
      </c>
      <c r="P17" s="141" t="s">
        <v>87</v>
      </c>
      <c r="Q17" s="113"/>
      <c r="R17" s="113"/>
      <c r="S17" s="113"/>
      <c r="T17" s="113"/>
      <c r="U17" s="113"/>
      <c r="V17" s="113"/>
      <c r="W17" s="113"/>
      <c r="X17" s="113"/>
      <c r="Y17" s="109"/>
      <c r="Z17" s="109"/>
      <c r="AA17" s="109"/>
      <c r="AB17" s="139"/>
      <c r="AC17" s="142" t="s">
        <v>103</v>
      </c>
      <c r="AD17" s="134"/>
      <c r="AE17" s="134"/>
      <c r="AF17" s="134"/>
      <c r="AG17" s="134"/>
      <c r="AH17" s="134"/>
      <c r="AI17" s="134"/>
      <c r="AJ17" s="134"/>
      <c r="AK17" s="134"/>
      <c r="AL17" s="134"/>
      <c r="AM17" s="134"/>
      <c r="AN17" s="134"/>
      <c r="AO17" s="134"/>
      <c r="AP17" s="134"/>
      <c r="AQ17" s="134"/>
      <c r="AR17" s="134"/>
      <c r="AS17" s="134"/>
      <c r="AT17" s="134"/>
      <c r="AU17" s="134"/>
      <c r="AV17" s="134"/>
      <c r="AW17" s="134"/>
      <c r="AX17" s="134"/>
      <c r="AY17" s="134"/>
      <c r="AZ17" s="134"/>
      <c r="BA17" s="134"/>
      <c r="BB17" s="134"/>
      <c r="BC17" s="134"/>
      <c r="BD17" s="134"/>
      <c r="BE17" s="134"/>
      <c r="BF17" s="134"/>
    </row>
    <row r="18" spans="1:58" ht="23.25" thickTop="1" thickBot="1" x14ac:dyDescent="0.6">
      <c r="A18" s="674" t="s">
        <v>102</v>
      </c>
      <c r="B18" s="675"/>
      <c r="C18" s="675"/>
      <c r="D18" s="675"/>
      <c r="E18" s="675"/>
      <c r="F18" s="675"/>
      <c r="G18" s="676"/>
      <c r="H18" s="271" t="s">
        <v>30</v>
      </c>
      <c r="I18" s="671" t="s">
        <v>150</v>
      </c>
      <c r="J18" s="671"/>
      <c r="K18" s="671"/>
      <c r="L18" s="671"/>
      <c r="M18" s="99">
        <f>SUMIFS(M6:M15,G6:G15,"CS",H6:H15,"ss")</f>
        <v>0</v>
      </c>
      <c r="N18" s="114">
        <f t="shared" ref="N18:N23" si="28">FLOOR(R18,1)</f>
        <v>0</v>
      </c>
      <c r="O18" s="115">
        <f t="shared" ref="O18:O23" si="29">FLOOR(V18,1)</f>
        <v>0</v>
      </c>
      <c r="P18" s="116">
        <f t="shared" ref="P18:P23" si="30">U18-X18</f>
        <v>0</v>
      </c>
      <c r="Q18" s="117">
        <f t="shared" ref="Q18:Q23" si="31">T18+X18+Y18</f>
        <v>0</v>
      </c>
      <c r="R18" s="117">
        <f t="shared" ref="R18:R22" si="32">M18/365</f>
        <v>0</v>
      </c>
      <c r="S18" s="117">
        <f t="shared" ref="S18:S23" si="33">FLOOR(R18,1)</f>
        <v>0</v>
      </c>
      <c r="T18" s="117">
        <f t="shared" ref="T18:T23" si="34">S18*365</f>
        <v>0</v>
      </c>
      <c r="U18" s="117">
        <f t="shared" ref="U18:U22" si="35">M18-T18</f>
        <v>0</v>
      </c>
      <c r="V18" s="117">
        <f t="shared" ref="V18:V23" si="36">U18/30</f>
        <v>0</v>
      </c>
      <c r="W18" s="117">
        <f t="shared" ref="W18:W23" si="37">FLOOR(V18,1)</f>
        <v>0</v>
      </c>
      <c r="X18" s="117">
        <f t="shared" ref="X18:X23" si="38">W18*30</f>
        <v>0</v>
      </c>
      <c r="Y18" s="109"/>
      <c r="Z18" s="109"/>
      <c r="AA18" s="109"/>
      <c r="AB18" s="139"/>
      <c r="AC18" s="133">
        <f>ROUND(IF(IF(O18&gt;12,6,O18*0.5)+IF(P18&gt;15,0.5,0)+IF(N18&gt;0,6,0)&gt;12,6,IF(O18&gt;12,6,O18*0.5)+IF(P18&gt;15,0.5,0)+IF(N18&gt;0,6,0)),3)</f>
        <v>0</v>
      </c>
      <c r="AD18" s="134"/>
      <c r="AE18" s="134"/>
      <c r="AF18" s="134"/>
      <c r="AG18" s="134"/>
      <c r="AH18" s="134"/>
      <c r="AI18" s="134"/>
      <c r="AJ18" s="134"/>
      <c r="AK18" s="134"/>
      <c r="AL18" s="134"/>
      <c r="AM18" s="134"/>
      <c r="AN18" s="134"/>
      <c r="AO18" s="134"/>
      <c r="AP18" s="134"/>
      <c r="AQ18" s="134"/>
      <c r="AR18" s="134"/>
      <c r="AS18" s="134"/>
      <c r="AT18" s="134"/>
      <c r="AU18" s="134"/>
      <c r="AV18" s="134"/>
      <c r="AW18" s="134"/>
      <c r="AX18" s="134"/>
      <c r="AY18" s="134"/>
      <c r="AZ18" s="134"/>
      <c r="BA18" s="134"/>
      <c r="BB18" s="134"/>
      <c r="BC18" s="134"/>
      <c r="BD18" s="134"/>
      <c r="BE18" s="134"/>
      <c r="BF18" s="134"/>
    </row>
    <row r="19" spans="1:58" ht="22.9" thickTop="1" thickBot="1" x14ac:dyDescent="0.6">
      <c r="A19" s="677" t="s">
        <v>105</v>
      </c>
      <c r="B19" s="678"/>
      <c r="C19" s="678"/>
      <c r="D19" s="678"/>
      <c r="E19" s="678"/>
      <c r="F19" s="678"/>
      <c r="G19" s="679"/>
      <c r="H19" s="271" t="s">
        <v>30</v>
      </c>
      <c r="I19" s="671" t="s">
        <v>100</v>
      </c>
      <c r="J19" s="671"/>
      <c r="K19" s="671"/>
      <c r="L19" s="671"/>
      <c r="M19" s="99">
        <f>SUMIFS(M6:M15,G6:G15,"CS",H6:H15,"NON")</f>
        <v>0</v>
      </c>
      <c r="N19" s="118">
        <f t="shared" si="28"/>
        <v>0</v>
      </c>
      <c r="O19" s="119">
        <f t="shared" si="29"/>
        <v>0</v>
      </c>
      <c r="P19" s="120">
        <f t="shared" si="30"/>
        <v>0</v>
      </c>
      <c r="Q19" s="117">
        <f t="shared" si="31"/>
        <v>0</v>
      </c>
      <c r="R19" s="117">
        <f t="shared" si="32"/>
        <v>0</v>
      </c>
      <c r="S19" s="117">
        <f t="shared" si="33"/>
        <v>0</v>
      </c>
      <c r="T19" s="117">
        <f t="shared" si="34"/>
        <v>0</v>
      </c>
      <c r="U19" s="117">
        <f t="shared" si="35"/>
        <v>0</v>
      </c>
      <c r="V19" s="117">
        <f t="shared" si="36"/>
        <v>0</v>
      </c>
      <c r="W19" s="117">
        <f t="shared" si="37"/>
        <v>0</v>
      </c>
      <c r="X19" s="117">
        <f t="shared" si="38"/>
        <v>0</v>
      </c>
      <c r="Y19" s="109"/>
      <c r="Z19" s="109"/>
      <c r="AA19" s="109"/>
      <c r="AB19" s="139"/>
      <c r="AC19" s="133">
        <f>ROUND(IF(IF(O19&gt;12,3,O19*0.25)+IF(P19&gt;15,0.25,0)+IF(N19&gt;0,3,0)&gt;12,6,IF(O19&gt;12,3,O19*0.25)+IF(P19&gt;15,0.25,0)+IF(N19&gt;0,3,0)),3)</f>
        <v>0</v>
      </c>
      <c r="AD19" s="134"/>
      <c r="AE19" s="134"/>
      <c r="AF19" s="134"/>
      <c r="AG19" s="134"/>
      <c r="AH19" s="134"/>
      <c r="AI19" s="134"/>
      <c r="AJ19" s="134"/>
      <c r="AK19" s="134"/>
      <c r="AL19" s="134"/>
      <c r="AM19" s="134"/>
      <c r="AN19" s="134"/>
      <c r="AO19" s="134"/>
      <c r="AP19" s="134"/>
      <c r="AQ19" s="134"/>
      <c r="AR19" s="134"/>
      <c r="AS19" s="134"/>
      <c r="AT19" s="134"/>
      <c r="AU19" s="134"/>
      <c r="AV19" s="134"/>
      <c r="AW19" s="134"/>
      <c r="AX19" s="134"/>
      <c r="AY19" s="134"/>
      <c r="AZ19" s="134"/>
      <c r="BA19" s="134"/>
      <c r="BB19" s="134"/>
      <c r="BC19" s="134"/>
      <c r="BD19" s="134"/>
      <c r="BE19" s="134"/>
      <c r="BF19" s="134"/>
    </row>
    <row r="20" spans="1:58" ht="22.9" thickTop="1" thickBot="1" x14ac:dyDescent="0.6">
      <c r="A20" s="680"/>
      <c r="B20" s="681"/>
      <c r="C20" s="681"/>
      <c r="D20" s="681"/>
      <c r="E20" s="681"/>
      <c r="F20" s="681"/>
      <c r="G20" s="682"/>
      <c r="H20" s="272" t="s">
        <v>101</v>
      </c>
      <c r="I20" s="671" t="s">
        <v>150</v>
      </c>
      <c r="J20" s="671"/>
      <c r="K20" s="671"/>
      <c r="L20" s="671"/>
      <c r="M20" s="99">
        <f>SUMIFS(M6:M15,G6:G15,"ALTRO",H6:H15,"SS")+ SUMIFS(M6:M15,G6:G15,"AT",H6:H15,"SS")+SUMIFS(M6:M15,G6:G15,"AA",H6:H15,"SS")</f>
        <v>0</v>
      </c>
      <c r="N20" s="121">
        <f t="shared" si="28"/>
        <v>0</v>
      </c>
      <c r="O20" s="122">
        <f t="shared" si="29"/>
        <v>0</v>
      </c>
      <c r="P20" s="123">
        <f t="shared" si="30"/>
        <v>0</v>
      </c>
      <c r="Q20" s="117">
        <f t="shared" si="31"/>
        <v>0</v>
      </c>
      <c r="R20" s="117">
        <f t="shared" si="32"/>
        <v>0</v>
      </c>
      <c r="S20" s="117">
        <f t="shared" si="33"/>
        <v>0</v>
      </c>
      <c r="T20" s="117">
        <f t="shared" si="34"/>
        <v>0</v>
      </c>
      <c r="U20" s="117">
        <f t="shared" si="35"/>
        <v>0</v>
      </c>
      <c r="V20" s="117">
        <f t="shared" si="36"/>
        <v>0</v>
      </c>
      <c r="W20" s="117">
        <f t="shared" si="37"/>
        <v>0</v>
      </c>
      <c r="X20" s="117">
        <f t="shared" si="38"/>
        <v>0</v>
      </c>
      <c r="Y20" s="109"/>
      <c r="Z20" s="109"/>
      <c r="AA20" s="109"/>
      <c r="AB20" s="139"/>
      <c r="AC20" s="133">
        <f>ROUND(IF(IF(O20&gt;12,1.8,O20*0.15)+IF(P20&gt;15,0.15,0)+IF(N20&gt;0,1.8,0)&gt;12,1.8,IF(O20&gt;12,1.8,O20*0.15)+IF(P20&gt;15,0.15,0)+IF(N20&gt;0,1.8,0)),3)</f>
        <v>0</v>
      </c>
      <c r="AD20" s="134"/>
      <c r="AE20" s="134"/>
      <c r="AF20" s="134"/>
      <c r="AG20" s="134"/>
      <c r="AH20" s="134"/>
      <c r="AI20" s="134"/>
      <c r="AJ20" s="134"/>
      <c r="AK20" s="134"/>
      <c r="AL20" s="134"/>
      <c r="AM20" s="134"/>
      <c r="AN20" s="134"/>
      <c r="AO20" s="134"/>
      <c r="AP20" s="134"/>
      <c r="AQ20" s="134"/>
      <c r="AR20" s="134"/>
      <c r="AS20" s="134"/>
      <c r="AT20" s="134"/>
      <c r="AU20" s="134"/>
      <c r="AV20" s="134"/>
      <c r="AW20" s="134"/>
      <c r="AX20" s="134"/>
      <c r="AY20" s="134"/>
      <c r="AZ20" s="134"/>
      <c r="BA20" s="134"/>
      <c r="BB20" s="134"/>
      <c r="BC20" s="134"/>
      <c r="BD20" s="134"/>
      <c r="BE20" s="134"/>
      <c r="BF20" s="134"/>
    </row>
    <row r="21" spans="1:58" ht="22.9" thickTop="1" thickBot="1" x14ac:dyDescent="0.6">
      <c r="A21" s="680"/>
      <c r="B21" s="681"/>
      <c r="C21" s="681"/>
      <c r="D21" s="681"/>
      <c r="E21" s="681"/>
      <c r="F21" s="681"/>
      <c r="G21" s="682"/>
      <c r="H21" s="272" t="s">
        <v>101</v>
      </c>
      <c r="I21" s="671" t="s">
        <v>100</v>
      </c>
      <c r="J21" s="671"/>
      <c r="K21" s="671"/>
      <c r="L21" s="671"/>
      <c r="M21" s="99">
        <f>SUMIFS(M6:M15,G6:G15,"ALTRO",H6:H15,"NON")+      SUMIFS(M6:M15,G6:G15,"Aa",H6:H15,"NON")+    SUMIFS(M6:M15,G6:G15,"AT",H6:H15,"NON")</f>
        <v>0</v>
      </c>
      <c r="N21" s="124">
        <f t="shared" si="28"/>
        <v>0</v>
      </c>
      <c r="O21" s="125">
        <f t="shared" si="29"/>
        <v>0</v>
      </c>
      <c r="P21" s="126">
        <f t="shared" si="30"/>
        <v>0</v>
      </c>
      <c r="Q21" s="117">
        <f t="shared" si="31"/>
        <v>0</v>
      </c>
      <c r="R21" s="117">
        <f t="shared" si="32"/>
        <v>0</v>
      </c>
      <c r="S21" s="117">
        <f t="shared" si="33"/>
        <v>0</v>
      </c>
      <c r="T21" s="117">
        <f t="shared" si="34"/>
        <v>0</v>
      </c>
      <c r="U21" s="117">
        <f t="shared" si="35"/>
        <v>0</v>
      </c>
      <c r="V21" s="117">
        <f t="shared" si="36"/>
        <v>0</v>
      </c>
      <c r="W21" s="117">
        <f t="shared" si="37"/>
        <v>0</v>
      </c>
      <c r="X21" s="117">
        <f t="shared" si="38"/>
        <v>0</v>
      </c>
      <c r="Y21" s="109"/>
      <c r="Z21" s="109"/>
      <c r="AA21" s="109"/>
      <c r="AB21" s="139"/>
      <c r="AC21" s="133">
        <f>ROUND(IF(IF(O21&gt;12,0.9,O21*0.075)+IF(P21&gt;15,0.075,0)+IF(N21&gt;0,0.9,0)&gt;12,0.9,IF(O21&gt;12,0.9,O21*0.075)+IF(P21&gt;15,0.075,0)+IF(N21&gt;0,0.9,0)),3)</f>
        <v>0</v>
      </c>
      <c r="AD21" s="134"/>
      <c r="AE21" s="134"/>
      <c r="AF21" s="134"/>
      <c r="AG21" s="134"/>
      <c r="AH21" s="134"/>
      <c r="AI21" s="134"/>
      <c r="AJ21" s="134"/>
      <c r="AK21" s="134"/>
      <c r="AL21" s="134"/>
      <c r="AM21" s="134"/>
      <c r="AN21" s="134"/>
      <c r="AO21" s="134"/>
      <c r="AP21" s="134"/>
      <c r="AQ21" s="134"/>
      <c r="AR21" s="134"/>
      <c r="AS21" s="134"/>
      <c r="AT21" s="134"/>
      <c r="AU21" s="134"/>
      <c r="AV21" s="134"/>
      <c r="AW21" s="134"/>
      <c r="AX21" s="134"/>
      <c r="AY21" s="134"/>
      <c r="AZ21" s="134"/>
      <c r="BA21" s="134"/>
      <c r="BB21" s="134"/>
      <c r="BC21" s="134"/>
      <c r="BD21" s="134"/>
      <c r="BE21" s="134"/>
      <c r="BF21" s="134"/>
    </row>
    <row r="22" spans="1:58" ht="22.9" thickTop="1" thickBot="1" x14ac:dyDescent="0.6">
      <c r="A22" s="823" t="s">
        <v>109</v>
      </c>
      <c r="B22" s="824"/>
      <c r="C22" s="824"/>
      <c r="D22" s="824"/>
      <c r="E22" s="824"/>
      <c r="F22" s="645" t="str">
        <f>IF(+Anno_1=0,"",+Anno_1)</f>
        <v/>
      </c>
      <c r="G22" s="646"/>
      <c r="H22" s="272" t="s">
        <v>101</v>
      </c>
      <c r="I22" s="671" t="s">
        <v>154</v>
      </c>
      <c r="J22" s="671"/>
      <c r="K22" s="671"/>
      <c r="L22" s="671"/>
      <c r="M22" s="99">
        <f>SUMIFS(M6:M15,G6:G15,"ALTRO",H6:H15,"ENTE")</f>
        <v>0</v>
      </c>
      <c r="N22" s="127">
        <f t="shared" si="28"/>
        <v>0</v>
      </c>
      <c r="O22" s="128">
        <f t="shared" si="29"/>
        <v>0</v>
      </c>
      <c r="P22" s="129">
        <f t="shared" si="30"/>
        <v>0</v>
      </c>
      <c r="Q22" s="117">
        <f t="shared" si="31"/>
        <v>0</v>
      </c>
      <c r="R22" s="117">
        <f t="shared" si="32"/>
        <v>0</v>
      </c>
      <c r="S22" s="117">
        <f t="shared" si="33"/>
        <v>0</v>
      </c>
      <c r="T22" s="117">
        <f t="shared" si="34"/>
        <v>0</v>
      </c>
      <c r="U22" s="117">
        <f t="shared" si="35"/>
        <v>0</v>
      </c>
      <c r="V22" s="117">
        <f t="shared" si="36"/>
        <v>0</v>
      </c>
      <c r="W22" s="117">
        <f t="shared" si="37"/>
        <v>0</v>
      </c>
      <c r="X22" s="117">
        <f t="shared" si="38"/>
        <v>0</v>
      </c>
      <c r="Y22" s="109"/>
      <c r="Z22" s="109"/>
      <c r="AA22" s="109"/>
      <c r="AB22" s="139"/>
      <c r="AC22" s="133">
        <f>ROUND(IF(IF(O22&gt;12,0.6,O22*0.05)+IF(P22&gt;15,0.05,0)+IF(N22&gt;0,0.6,0)&gt;12,0.6,IF(O22&gt;12,0.6,O22*0.05)+IF(P22&gt;15,0.05,0)+IF(N22&gt;0,0.6,0)),3)</f>
        <v>0</v>
      </c>
      <c r="AD22" s="134"/>
      <c r="AE22" s="134"/>
      <c r="AF22" s="134"/>
      <c r="AG22" s="134"/>
      <c r="AH22" s="134"/>
      <c r="AI22" s="134"/>
      <c r="AJ22" s="134"/>
      <c r="AK22" s="134"/>
      <c r="AL22" s="134"/>
      <c r="AM22" s="134"/>
      <c r="AN22" s="134"/>
      <c r="AO22" s="134"/>
      <c r="AP22" s="134"/>
      <c r="AQ22" s="134"/>
      <c r="AR22" s="134"/>
      <c r="AS22" s="134"/>
      <c r="AT22" s="134"/>
      <c r="AU22" s="134"/>
      <c r="AV22" s="134"/>
      <c r="AW22" s="134"/>
      <c r="AX22" s="134"/>
      <c r="AY22" s="134"/>
      <c r="AZ22" s="134"/>
      <c r="BA22" s="134"/>
      <c r="BB22" s="134"/>
      <c r="BC22" s="134"/>
      <c r="BD22" s="134"/>
      <c r="BE22" s="134"/>
      <c r="BF22" s="134"/>
    </row>
    <row r="23" spans="1:58" ht="22.9" thickTop="1" thickBot="1" x14ac:dyDescent="0.6">
      <c r="A23" s="825"/>
      <c r="B23" s="826"/>
      <c r="C23" s="826"/>
      <c r="D23" s="826"/>
      <c r="E23" s="826"/>
      <c r="F23" s="647"/>
      <c r="G23" s="648"/>
      <c r="H23" s="668" t="s">
        <v>110</v>
      </c>
      <c r="I23" s="669"/>
      <c r="J23" s="669"/>
      <c r="K23" s="669"/>
      <c r="L23" s="670"/>
      <c r="M23" s="94">
        <f>SUM(M18:M22)</f>
        <v>0</v>
      </c>
      <c r="N23" s="206">
        <f t="shared" si="28"/>
        <v>0</v>
      </c>
      <c r="O23" s="207">
        <f t="shared" si="29"/>
        <v>0</v>
      </c>
      <c r="P23" s="208">
        <f t="shared" si="30"/>
        <v>0</v>
      </c>
      <c r="Q23" s="113">
        <f t="shared" si="31"/>
        <v>0</v>
      </c>
      <c r="R23" s="113">
        <f>M23/365</f>
        <v>0</v>
      </c>
      <c r="S23" s="113">
        <f t="shared" si="33"/>
        <v>0</v>
      </c>
      <c r="T23" s="113">
        <f t="shared" si="34"/>
        <v>0</v>
      </c>
      <c r="U23" s="113">
        <f>M23-T23</f>
        <v>0</v>
      </c>
      <c r="V23" s="113">
        <f t="shared" si="36"/>
        <v>0</v>
      </c>
      <c r="W23" s="113">
        <f t="shared" si="37"/>
        <v>0</v>
      </c>
      <c r="X23" s="113">
        <f t="shared" si="38"/>
        <v>0</v>
      </c>
      <c r="Y23" s="109"/>
      <c r="Z23" s="109"/>
      <c r="AA23" s="109"/>
      <c r="AB23" s="139"/>
      <c r="AC23" s="205">
        <f>IF(SUM(AC18:AC22)&gt;6,6,SUM(AC18:AC22))</f>
        <v>0</v>
      </c>
      <c r="AD23" s="134"/>
      <c r="AE23" s="134"/>
      <c r="AF23" s="134"/>
      <c r="AG23" s="134"/>
      <c r="AH23" s="134"/>
      <c r="AI23" s="134"/>
      <c r="AJ23" s="134"/>
      <c r="AK23" s="134"/>
      <c r="AL23" s="134"/>
      <c r="AM23" s="134"/>
      <c r="AN23" s="134"/>
      <c r="AO23" s="134"/>
      <c r="AP23" s="134"/>
      <c r="AQ23" s="134"/>
      <c r="AR23" s="134"/>
      <c r="AS23" s="134"/>
      <c r="AT23" s="134"/>
      <c r="AU23" s="134"/>
      <c r="AV23" s="134"/>
      <c r="AW23" s="134"/>
      <c r="AX23" s="134"/>
      <c r="AY23" s="134"/>
      <c r="AZ23" s="134"/>
      <c r="BA23" s="134"/>
      <c r="BB23" s="134"/>
      <c r="BC23" s="134"/>
      <c r="BD23" s="134"/>
      <c r="BE23" s="134"/>
      <c r="BF23" s="134"/>
    </row>
    <row r="24" spans="1:58" ht="22.9" x14ac:dyDescent="0.4">
      <c r="A24" s="263"/>
      <c r="B24" s="263"/>
      <c r="C24" s="263"/>
      <c r="D24" s="263"/>
      <c r="E24" s="263"/>
      <c r="F24" s="263"/>
      <c r="G24" s="263"/>
      <c r="H24" s="143"/>
      <c r="I24" s="144"/>
      <c r="J24" s="145"/>
      <c r="K24" s="145"/>
      <c r="L24" s="145"/>
      <c r="M24" s="140"/>
      <c r="N24" s="146"/>
      <c r="O24" s="146"/>
      <c r="P24" s="146"/>
      <c r="Q24" s="109"/>
      <c r="R24" s="109"/>
      <c r="S24" s="109"/>
      <c r="T24" s="109"/>
      <c r="U24" s="109"/>
      <c r="V24" s="109"/>
      <c r="W24" s="109"/>
      <c r="X24" s="109"/>
      <c r="Y24" s="109"/>
      <c r="Z24" s="109"/>
      <c r="AA24" s="109"/>
      <c r="AB24" s="139"/>
      <c r="AC24" s="147"/>
      <c r="AD24" s="134"/>
      <c r="AE24" s="134"/>
      <c r="AF24" s="134"/>
      <c r="AG24" s="134"/>
      <c r="AH24" s="134"/>
      <c r="AI24" s="134"/>
      <c r="AJ24" s="134"/>
      <c r="AK24" s="134"/>
      <c r="AL24" s="134"/>
      <c r="AM24" s="134"/>
      <c r="AN24" s="134"/>
      <c r="AO24" s="134"/>
      <c r="AP24" s="134"/>
      <c r="AQ24" s="134"/>
      <c r="AR24" s="134"/>
      <c r="AS24" s="134"/>
      <c r="AT24" s="134"/>
      <c r="AU24" s="134"/>
      <c r="AV24" s="134"/>
      <c r="AW24" s="134"/>
      <c r="AX24" s="134"/>
      <c r="AY24" s="134"/>
      <c r="AZ24" s="134"/>
      <c r="BA24" s="134"/>
      <c r="BB24" s="134"/>
      <c r="BC24" s="134"/>
      <c r="BD24" s="134"/>
      <c r="BE24" s="134"/>
      <c r="BF24" s="134"/>
    </row>
    <row r="25" spans="1:58" ht="22.5" thickBot="1" x14ac:dyDescent="0.6">
      <c r="A25" s="263"/>
      <c r="B25" s="263"/>
      <c r="C25" s="263"/>
      <c r="D25" s="263"/>
      <c r="E25" s="263"/>
      <c r="F25" s="263"/>
      <c r="G25" s="263"/>
      <c r="H25" s="139"/>
      <c r="I25" s="139"/>
      <c r="J25" s="139"/>
      <c r="K25" s="139"/>
      <c r="L25" s="139"/>
      <c r="M25" s="140"/>
      <c r="N25" s="141" t="s">
        <v>85</v>
      </c>
      <c r="O25" s="141" t="s">
        <v>86</v>
      </c>
      <c r="P25" s="141" t="s">
        <v>87</v>
      </c>
      <c r="Q25" s="113"/>
      <c r="R25" s="113"/>
      <c r="S25" s="113"/>
      <c r="T25" s="113"/>
      <c r="U25" s="113"/>
      <c r="V25" s="113"/>
      <c r="W25" s="113"/>
      <c r="X25" s="113"/>
      <c r="Y25" s="109"/>
      <c r="Z25" s="109"/>
      <c r="AA25" s="109"/>
      <c r="AB25" s="139"/>
      <c r="AC25" s="142" t="s">
        <v>103</v>
      </c>
      <c r="AD25" s="134"/>
      <c r="AE25" s="134"/>
      <c r="AF25" s="134"/>
      <c r="AG25" s="134"/>
      <c r="AH25" s="134"/>
      <c r="AI25" s="134"/>
      <c r="AJ25" s="134"/>
      <c r="AK25" s="134"/>
      <c r="AL25" s="134"/>
      <c r="AM25" s="134"/>
      <c r="AN25" s="134"/>
      <c r="AO25" s="134"/>
      <c r="AP25" s="134"/>
      <c r="AQ25" s="134"/>
      <c r="AR25" s="134"/>
      <c r="AS25" s="134"/>
      <c r="AT25" s="134"/>
      <c r="AU25" s="134"/>
      <c r="AV25" s="134"/>
      <c r="AW25" s="134"/>
      <c r="AX25" s="134"/>
      <c r="AY25" s="134"/>
      <c r="AZ25" s="134"/>
      <c r="BA25" s="134"/>
      <c r="BB25" s="134"/>
      <c r="BC25" s="134"/>
      <c r="BD25" s="134"/>
      <c r="BE25" s="134"/>
      <c r="BF25" s="134"/>
    </row>
    <row r="26" spans="1:58" ht="23.25" thickTop="1" thickBot="1" x14ac:dyDescent="0.6">
      <c r="A26" s="814" t="s">
        <v>102</v>
      </c>
      <c r="B26" s="815"/>
      <c r="C26" s="815"/>
      <c r="D26" s="815"/>
      <c r="E26" s="815"/>
      <c r="F26" s="815"/>
      <c r="G26" s="816"/>
      <c r="H26" s="273" t="s">
        <v>37</v>
      </c>
      <c r="I26" s="718" t="s">
        <v>150</v>
      </c>
      <c r="J26" s="719"/>
      <c r="K26" s="719"/>
      <c r="L26" s="720"/>
      <c r="M26" s="99">
        <f>SUMIFS(M6:M15,G6:G15,"AA",H6:H15,"ss")</f>
        <v>0</v>
      </c>
      <c r="N26" s="130">
        <f t="shared" ref="N26:N31" si="39">FLOOR(R26,1)</f>
        <v>0</v>
      </c>
      <c r="O26" s="131">
        <f t="shared" ref="O26:O31" si="40">FLOOR(V26,1)</f>
        <v>0</v>
      </c>
      <c r="P26" s="132">
        <f t="shared" ref="P26:P31" si="41">U26-X26</f>
        <v>0</v>
      </c>
      <c r="Q26" s="113">
        <f t="shared" ref="Q26:Q31" si="42">T26+X26+Y26</f>
        <v>0</v>
      </c>
      <c r="R26" s="113">
        <f t="shared" ref="R26:R30" si="43">M26/365</f>
        <v>0</v>
      </c>
      <c r="S26" s="113">
        <f t="shared" ref="S26:S31" si="44">FLOOR(R26,1)</f>
        <v>0</v>
      </c>
      <c r="T26" s="113">
        <f t="shared" ref="T26:T31" si="45">S26*365</f>
        <v>0</v>
      </c>
      <c r="U26" s="113">
        <f t="shared" ref="U26:U30" si="46">M26-T26</f>
        <v>0</v>
      </c>
      <c r="V26" s="113">
        <f t="shared" ref="V26:V31" si="47">U26/30</f>
        <v>0</v>
      </c>
      <c r="W26" s="113">
        <f t="shared" ref="W26:W31" si="48">FLOOR(V26,1)</f>
        <v>0</v>
      </c>
      <c r="X26" s="113">
        <f t="shared" ref="X26:X31" si="49">W26*30</f>
        <v>0</v>
      </c>
      <c r="Y26" s="109"/>
      <c r="Z26" s="109"/>
      <c r="AA26" s="109"/>
      <c r="AB26" s="139"/>
      <c r="AC26" s="133">
        <f>ROUND(IF(IF(O26&gt;12,6,O26*0.5)+IF(P26&gt;15,0.5,0)+IF(N26&gt;0,6,0)&gt;12,6,IF(O26&gt;12,6,O26*0.5)+IF(P26&gt;15,0.5,0)+IF(N26&gt;0,6,0)),3)</f>
        <v>0</v>
      </c>
      <c r="AD26" s="134"/>
      <c r="AE26" s="134"/>
      <c r="AF26" s="134"/>
      <c r="AG26" s="134"/>
      <c r="AH26" s="134"/>
      <c r="AI26" s="134"/>
      <c r="AJ26" s="134"/>
      <c r="AK26" s="134"/>
      <c r="AL26" s="134"/>
      <c r="AM26" s="134"/>
      <c r="AN26" s="134"/>
      <c r="AO26" s="134"/>
      <c r="AP26" s="134"/>
      <c r="AQ26" s="134"/>
      <c r="AR26" s="134"/>
      <c r="AS26" s="134"/>
      <c r="AT26" s="134"/>
      <c r="AU26" s="134"/>
      <c r="AV26" s="134"/>
      <c r="AW26" s="134"/>
      <c r="AX26" s="134"/>
      <c r="AY26" s="134"/>
      <c r="AZ26" s="134"/>
      <c r="BA26" s="134"/>
      <c r="BB26" s="134"/>
      <c r="BC26" s="134"/>
      <c r="BD26" s="134"/>
      <c r="BE26" s="134"/>
      <c r="BF26" s="134"/>
    </row>
    <row r="27" spans="1:58" ht="22.9" thickTop="1" thickBot="1" x14ac:dyDescent="0.6">
      <c r="A27" s="808" t="s">
        <v>104</v>
      </c>
      <c r="B27" s="809"/>
      <c r="C27" s="809"/>
      <c r="D27" s="809"/>
      <c r="E27" s="809"/>
      <c r="F27" s="809"/>
      <c r="G27" s="810"/>
      <c r="H27" s="273" t="s">
        <v>37</v>
      </c>
      <c r="I27" s="718" t="s">
        <v>100</v>
      </c>
      <c r="J27" s="719"/>
      <c r="K27" s="719"/>
      <c r="L27" s="720"/>
      <c r="M27" s="99">
        <f>SUMIFS(M6:M15,G6:G15,"AA",H6:H15,"NON")</f>
        <v>0</v>
      </c>
      <c r="N27" s="121">
        <f t="shared" si="39"/>
        <v>0</v>
      </c>
      <c r="O27" s="122">
        <f t="shared" si="40"/>
        <v>0</v>
      </c>
      <c r="P27" s="123">
        <f t="shared" si="41"/>
        <v>0</v>
      </c>
      <c r="Q27" s="113">
        <f t="shared" si="42"/>
        <v>0</v>
      </c>
      <c r="R27" s="113">
        <f t="shared" si="43"/>
        <v>0</v>
      </c>
      <c r="S27" s="113">
        <f t="shared" si="44"/>
        <v>0</v>
      </c>
      <c r="T27" s="113">
        <f t="shared" si="45"/>
        <v>0</v>
      </c>
      <c r="U27" s="113">
        <f t="shared" si="46"/>
        <v>0</v>
      </c>
      <c r="V27" s="113">
        <f t="shared" si="47"/>
        <v>0</v>
      </c>
      <c r="W27" s="113">
        <f t="shared" si="48"/>
        <v>0</v>
      </c>
      <c r="X27" s="113">
        <f t="shared" si="49"/>
        <v>0</v>
      </c>
      <c r="Y27" s="109"/>
      <c r="Z27" s="109"/>
      <c r="AA27" s="109"/>
      <c r="AB27" s="139"/>
      <c r="AC27" s="133">
        <f>IF(IF(O27&gt;12,3,O27*0.25)+IF(P27&gt;15,0.25,0)+IF(N27&gt;0,3,0)&gt;12,6,IF(O27&gt;12,3,O27*0.25)+IF(P27&gt;15,0.25,0)+IF(N27&gt;0,3,0))</f>
        <v>0</v>
      </c>
      <c r="AD27" s="134"/>
      <c r="AE27" s="134"/>
      <c r="AF27" s="134"/>
      <c r="AG27" s="134"/>
      <c r="AH27" s="134"/>
      <c r="AI27" s="134"/>
      <c r="AJ27" s="134"/>
      <c r="AK27" s="134"/>
      <c r="AL27" s="134"/>
      <c r="AM27" s="134"/>
      <c r="AN27" s="134"/>
      <c r="AO27" s="134"/>
      <c r="AP27" s="134"/>
      <c r="AQ27" s="134"/>
      <c r="AR27" s="134"/>
      <c r="AS27" s="134"/>
      <c r="AT27" s="134"/>
      <c r="AU27" s="134"/>
      <c r="AV27" s="134"/>
      <c r="AW27" s="134"/>
      <c r="AX27" s="134"/>
      <c r="AY27" s="134"/>
      <c r="AZ27" s="134"/>
      <c r="BA27" s="134"/>
      <c r="BB27" s="134"/>
      <c r="BC27" s="134"/>
      <c r="BD27" s="134"/>
      <c r="BE27" s="134"/>
      <c r="BF27" s="134"/>
    </row>
    <row r="28" spans="1:58" ht="22.9" thickTop="1" thickBot="1" x14ac:dyDescent="0.6">
      <c r="A28" s="811"/>
      <c r="B28" s="812"/>
      <c r="C28" s="812"/>
      <c r="D28" s="812"/>
      <c r="E28" s="812"/>
      <c r="F28" s="812"/>
      <c r="G28" s="813"/>
      <c r="H28" s="274" t="s">
        <v>101</v>
      </c>
      <c r="I28" s="718" t="s">
        <v>150</v>
      </c>
      <c r="J28" s="719"/>
      <c r="K28" s="719"/>
      <c r="L28" s="720"/>
      <c r="M28" s="99">
        <f xml:space="preserve">   SUMIFS(M6:M15,G6:G15,"ALTRO",H6:H15,"SS")   +     SUMIFS(M6:M15,G6:G15,"CS",H6:H15,"SS")+SUMIFS(M6:M15,G6:G15,"AT",H6:H15,"SS")</f>
        <v>0</v>
      </c>
      <c r="N28" s="121">
        <f t="shared" si="39"/>
        <v>0</v>
      </c>
      <c r="O28" s="122">
        <f t="shared" si="40"/>
        <v>0</v>
      </c>
      <c r="P28" s="123">
        <f t="shared" si="41"/>
        <v>0</v>
      </c>
      <c r="Q28" s="113">
        <f t="shared" si="42"/>
        <v>0</v>
      </c>
      <c r="R28" s="113">
        <f t="shared" si="43"/>
        <v>0</v>
      </c>
      <c r="S28" s="113">
        <f t="shared" si="44"/>
        <v>0</v>
      </c>
      <c r="T28" s="113">
        <f t="shared" si="45"/>
        <v>0</v>
      </c>
      <c r="U28" s="113">
        <f t="shared" si="46"/>
        <v>0</v>
      </c>
      <c r="V28" s="113">
        <f t="shared" si="47"/>
        <v>0</v>
      </c>
      <c r="W28" s="113">
        <f t="shared" si="48"/>
        <v>0</v>
      </c>
      <c r="X28" s="113">
        <f t="shared" si="49"/>
        <v>0</v>
      </c>
      <c r="Y28" s="109"/>
      <c r="Z28" s="109"/>
      <c r="AA28" s="109"/>
      <c r="AB28" s="139"/>
      <c r="AC28" s="133">
        <f>ROUND(IF(IF(O28&gt;12,1.2,O28*0.1)+IF(P28&gt;15,0.1,0)+IF(N28&gt;0,1.2,0)&gt;12,1.2,IF(O28&gt;12,1.2,O28*0.1)+IF(P28&gt;15,0.1,0)+IF(N28&gt;0,1.2,0)),3)</f>
        <v>0</v>
      </c>
      <c r="AD28" s="134"/>
      <c r="AE28" s="134"/>
      <c r="AF28" s="134"/>
      <c r="AG28" s="134"/>
      <c r="AH28" s="134"/>
      <c r="AI28" s="134"/>
      <c r="AJ28" s="134"/>
      <c r="AK28" s="134"/>
      <c r="AL28" s="134"/>
      <c r="AM28" s="134"/>
      <c r="AN28" s="134"/>
      <c r="AO28" s="134"/>
      <c r="AP28" s="134"/>
      <c r="AQ28" s="134"/>
      <c r="AR28" s="134"/>
      <c r="AS28" s="134"/>
      <c r="AT28" s="134"/>
      <c r="AU28" s="134"/>
      <c r="AV28" s="134"/>
      <c r="AW28" s="134"/>
      <c r="AX28" s="134"/>
      <c r="AY28" s="134"/>
      <c r="AZ28" s="134"/>
      <c r="BA28" s="134"/>
      <c r="BB28" s="134"/>
      <c r="BC28" s="134"/>
      <c r="BD28" s="134"/>
      <c r="BE28" s="134"/>
      <c r="BF28" s="134"/>
    </row>
    <row r="29" spans="1:58" ht="22.9" thickTop="1" thickBot="1" x14ac:dyDescent="0.6">
      <c r="A29" s="811"/>
      <c r="B29" s="812"/>
      <c r="C29" s="812"/>
      <c r="D29" s="812"/>
      <c r="E29" s="812"/>
      <c r="F29" s="812"/>
      <c r="G29" s="813"/>
      <c r="H29" s="274" t="s">
        <v>101</v>
      </c>
      <c r="I29" s="718" t="s">
        <v>100</v>
      </c>
      <c r="J29" s="719"/>
      <c r="K29" s="719"/>
      <c r="L29" s="720"/>
      <c r="M29" s="99">
        <f>SUMIFS(M6:M15,G6:G15,"ALTRO",H6:H15,"NON")     +SUMIFS(M6:M15,G6:G15,"cs",H6:H15,"NON")      +SUMIFS(M6:M15,G6:G15,"AT",H6:H15,"NON")</f>
        <v>0</v>
      </c>
      <c r="N29" s="121">
        <f t="shared" si="39"/>
        <v>0</v>
      </c>
      <c r="O29" s="122">
        <f t="shared" si="40"/>
        <v>0</v>
      </c>
      <c r="P29" s="123">
        <f t="shared" si="41"/>
        <v>0</v>
      </c>
      <c r="Q29" s="113">
        <f t="shared" si="42"/>
        <v>0</v>
      </c>
      <c r="R29" s="113">
        <f t="shared" si="43"/>
        <v>0</v>
      </c>
      <c r="S29" s="113">
        <f t="shared" si="44"/>
        <v>0</v>
      </c>
      <c r="T29" s="113">
        <f t="shared" si="45"/>
        <v>0</v>
      </c>
      <c r="U29" s="113">
        <f t="shared" si="46"/>
        <v>0</v>
      </c>
      <c r="V29" s="113">
        <f t="shared" si="47"/>
        <v>0</v>
      </c>
      <c r="W29" s="113">
        <f t="shared" si="48"/>
        <v>0</v>
      </c>
      <c r="X29" s="113">
        <f t="shared" si="49"/>
        <v>0</v>
      </c>
      <c r="Y29" s="109"/>
      <c r="Z29" s="109"/>
      <c r="AA29" s="109"/>
      <c r="AB29" s="139"/>
      <c r="AC29" s="133">
        <f>ROUND(IF(IF(O29&gt;12,0.6,O29*0.05)+IF(P29&gt;15,0.05,0)+IF(N29&gt;0,0.6,0)&gt;12,0.6,IF(O29&gt;12,0.6,O29*0.05)+IF(P29&gt;15,0.05,0)+IF(N29&gt;0,0.6,0)),3)</f>
        <v>0</v>
      </c>
      <c r="AD29" s="134"/>
      <c r="AE29" s="134"/>
      <c r="AF29" s="134"/>
      <c r="AG29" s="134"/>
      <c r="AH29" s="134"/>
      <c r="AI29" s="134"/>
      <c r="AJ29" s="134"/>
      <c r="AK29" s="134"/>
      <c r="AL29" s="134"/>
      <c r="AM29" s="134"/>
      <c r="AN29" s="134"/>
      <c r="AO29" s="134"/>
      <c r="AP29" s="134"/>
      <c r="AQ29" s="134"/>
      <c r="AR29" s="134"/>
      <c r="AS29" s="134"/>
      <c r="AT29" s="134"/>
      <c r="AU29" s="134"/>
      <c r="AV29" s="134"/>
      <c r="AW29" s="134"/>
      <c r="AX29" s="134"/>
      <c r="AY29" s="134"/>
      <c r="AZ29" s="134"/>
      <c r="BA29" s="134"/>
      <c r="BB29" s="134"/>
      <c r="BC29" s="134"/>
      <c r="BD29" s="134"/>
      <c r="BE29" s="134"/>
      <c r="BF29" s="134"/>
    </row>
    <row r="30" spans="1:58" ht="22.9" thickTop="1" thickBot="1" x14ac:dyDescent="0.6">
      <c r="A30" s="817" t="s">
        <v>109</v>
      </c>
      <c r="B30" s="818"/>
      <c r="C30" s="818"/>
      <c r="D30" s="818"/>
      <c r="E30" s="818"/>
      <c r="F30" s="770" t="str">
        <f>IF(+Anno_1=0,"",+Anno_1)</f>
        <v/>
      </c>
      <c r="G30" s="771"/>
      <c r="H30" s="274" t="s">
        <v>101</v>
      </c>
      <c r="I30" s="718" t="s">
        <v>154</v>
      </c>
      <c r="J30" s="719"/>
      <c r="K30" s="719"/>
      <c r="L30" s="720"/>
      <c r="M30" s="194">
        <f>SUMIFS(M6:M15,G6:G15,"ALTRO",H6:H15,"ENTE")</f>
        <v>0</v>
      </c>
      <c r="N30" s="118">
        <f t="shared" si="39"/>
        <v>0</v>
      </c>
      <c r="O30" s="119">
        <f t="shared" si="40"/>
        <v>0</v>
      </c>
      <c r="P30" s="120">
        <f t="shared" si="41"/>
        <v>0</v>
      </c>
      <c r="Q30" s="113">
        <f t="shared" si="42"/>
        <v>0</v>
      </c>
      <c r="R30" s="113">
        <f t="shared" si="43"/>
        <v>0</v>
      </c>
      <c r="S30" s="113">
        <f t="shared" si="44"/>
        <v>0</v>
      </c>
      <c r="T30" s="113">
        <f t="shared" si="45"/>
        <v>0</v>
      </c>
      <c r="U30" s="113">
        <f t="shared" si="46"/>
        <v>0</v>
      </c>
      <c r="V30" s="113">
        <f t="shared" si="47"/>
        <v>0</v>
      </c>
      <c r="W30" s="113">
        <f t="shared" si="48"/>
        <v>0</v>
      </c>
      <c r="X30" s="113">
        <f t="shared" si="49"/>
        <v>0</v>
      </c>
      <c r="Y30" s="109"/>
      <c r="Z30" s="109"/>
      <c r="AA30" s="109"/>
      <c r="AB30" s="139"/>
      <c r="AC30" s="133">
        <f>ROUND(IF(IF(O30&gt;12,0.6,O30*0.05)+IF(P30&gt;15,0.05,0)+IF(N30&gt;0,0.6,0)&gt;12,0.6,IF(O30&gt;12,0.6,O30*0.05)+IF(P30&gt;15,0.05,0)+IF(N30&gt;0,0.6,0)),3)</f>
        <v>0</v>
      </c>
      <c r="AD30" s="134"/>
      <c r="AE30" s="134"/>
      <c r="AF30" s="134"/>
      <c r="AG30" s="134"/>
      <c r="AH30" s="134"/>
      <c r="AI30" s="134"/>
      <c r="AJ30" s="134"/>
      <c r="AK30" s="134"/>
      <c r="AL30" s="134"/>
      <c r="AM30" s="134"/>
      <c r="AN30" s="134"/>
      <c r="AO30" s="134"/>
      <c r="AP30" s="134"/>
      <c r="AQ30" s="134"/>
      <c r="AR30" s="134"/>
      <c r="AS30" s="134"/>
      <c r="AT30" s="134"/>
      <c r="AU30" s="134"/>
      <c r="AV30" s="134"/>
      <c r="AW30" s="134"/>
      <c r="AX30" s="134"/>
      <c r="AY30" s="134"/>
      <c r="AZ30" s="134"/>
      <c r="BA30" s="134"/>
      <c r="BB30" s="134"/>
      <c r="BC30" s="134"/>
      <c r="BD30" s="134"/>
      <c r="BE30" s="134"/>
      <c r="BF30" s="134"/>
    </row>
    <row r="31" spans="1:58" ht="22.9" thickTop="1" thickBot="1" x14ac:dyDescent="0.6">
      <c r="A31" s="819"/>
      <c r="B31" s="820"/>
      <c r="C31" s="820"/>
      <c r="D31" s="820"/>
      <c r="E31" s="820"/>
      <c r="F31" s="772"/>
      <c r="G31" s="773"/>
      <c r="H31" s="668" t="s">
        <v>110</v>
      </c>
      <c r="I31" s="669"/>
      <c r="J31" s="669"/>
      <c r="K31" s="669"/>
      <c r="L31" s="670"/>
      <c r="M31" s="98">
        <f>SUM(M26:M30)</f>
        <v>0</v>
      </c>
      <c r="N31" s="209">
        <f t="shared" si="39"/>
        <v>0</v>
      </c>
      <c r="O31" s="207">
        <f t="shared" si="40"/>
        <v>0</v>
      </c>
      <c r="P31" s="208">
        <f t="shared" si="41"/>
        <v>0</v>
      </c>
      <c r="Q31" s="113">
        <f t="shared" si="42"/>
        <v>0</v>
      </c>
      <c r="R31" s="113">
        <f>M31/365</f>
        <v>0</v>
      </c>
      <c r="S31" s="113">
        <f t="shared" si="44"/>
        <v>0</v>
      </c>
      <c r="T31" s="113">
        <f t="shared" si="45"/>
        <v>0</v>
      </c>
      <c r="U31" s="113">
        <f>M31-T31</f>
        <v>0</v>
      </c>
      <c r="V31" s="113">
        <f t="shared" si="47"/>
        <v>0</v>
      </c>
      <c r="W31" s="113">
        <f t="shared" si="48"/>
        <v>0</v>
      </c>
      <c r="X31" s="113">
        <f t="shared" si="49"/>
        <v>0</v>
      </c>
      <c r="Y31" s="109"/>
      <c r="Z31" s="109"/>
      <c r="AA31" s="109"/>
      <c r="AB31" s="139"/>
      <c r="AC31" s="205">
        <f>IF(SUM(AC26:AC30)&gt;6,6,SUM(AC26:AC30))</f>
        <v>0</v>
      </c>
      <c r="AD31" s="134"/>
      <c r="AE31" s="134"/>
      <c r="AF31" s="134"/>
      <c r="AG31" s="134"/>
      <c r="AH31" s="134"/>
      <c r="AI31" s="134"/>
      <c r="AJ31" s="134"/>
      <c r="AK31" s="134"/>
      <c r="AL31" s="134"/>
      <c r="AM31" s="134"/>
      <c r="AN31" s="134"/>
      <c r="AO31" s="134"/>
      <c r="AP31" s="134"/>
      <c r="AQ31" s="134"/>
      <c r="AR31" s="134"/>
      <c r="AS31" s="134"/>
      <c r="AT31" s="134"/>
      <c r="AU31" s="134"/>
      <c r="AV31" s="134"/>
      <c r="AW31" s="134"/>
      <c r="AX31" s="134"/>
      <c r="AY31" s="134"/>
      <c r="AZ31" s="134"/>
      <c r="BA31" s="134"/>
      <c r="BB31" s="134"/>
      <c r="BC31" s="134"/>
      <c r="BD31" s="134"/>
      <c r="BE31" s="134"/>
      <c r="BF31" s="134"/>
    </row>
    <row r="32" spans="1:58" ht="22.9" x14ac:dyDescent="0.4">
      <c r="A32" s="263"/>
      <c r="B32" s="263"/>
      <c r="C32" s="263"/>
      <c r="D32" s="263"/>
      <c r="E32" s="263"/>
      <c r="F32" s="263"/>
      <c r="G32" s="263"/>
      <c r="H32" s="143"/>
      <c r="I32" s="144"/>
      <c r="J32" s="145"/>
      <c r="K32" s="145"/>
      <c r="L32" s="145"/>
      <c r="M32" s="140"/>
      <c r="N32" s="146"/>
      <c r="O32" s="146"/>
      <c r="P32" s="146"/>
      <c r="Q32" s="139"/>
      <c r="R32" s="139"/>
      <c r="S32" s="139"/>
      <c r="T32" s="139"/>
      <c r="U32" s="139"/>
      <c r="V32" s="139"/>
      <c r="W32" s="139"/>
      <c r="X32" s="139"/>
      <c r="Y32" s="139"/>
      <c r="Z32" s="139"/>
      <c r="AA32" s="139"/>
      <c r="AB32" s="139"/>
      <c r="AC32" s="148"/>
      <c r="AD32" s="134"/>
      <c r="AE32" s="134"/>
      <c r="AF32" s="134"/>
      <c r="AG32" s="134"/>
      <c r="AH32" s="134"/>
      <c r="AI32" s="134"/>
      <c r="AJ32" s="134"/>
      <c r="AK32" s="134"/>
      <c r="AL32" s="134"/>
      <c r="AM32" s="134"/>
      <c r="AN32" s="134"/>
      <c r="AO32" s="134"/>
      <c r="AP32" s="134"/>
      <c r="AQ32" s="134"/>
      <c r="AR32" s="134"/>
      <c r="AS32" s="134"/>
      <c r="AT32" s="134"/>
      <c r="AU32" s="134"/>
      <c r="AV32" s="134"/>
      <c r="AW32" s="134"/>
      <c r="AX32" s="134"/>
      <c r="AY32" s="134"/>
      <c r="AZ32" s="134"/>
      <c r="BA32" s="134"/>
      <c r="BB32" s="134"/>
      <c r="BC32" s="134"/>
      <c r="BD32" s="134"/>
      <c r="BE32" s="134"/>
      <c r="BF32" s="134"/>
    </row>
    <row r="33" spans="1:58" ht="22.5" thickBot="1" x14ac:dyDescent="0.6">
      <c r="A33" s="263"/>
      <c r="B33" s="263"/>
      <c r="C33" s="263"/>
      <c r="D33" s="263"/>
      <c r="E33" s="263"/>
      <c r="F33" s="263"/>
      <c r="G33" s="263"/>
      <c r="H33" s="139"/>
      <c r="I33" s="139"/>
      <c r="J33" s="139"/>
      <c r="K33" s="139"/>
      <c r="L33" s="139"/>
      <c r="M33" s="140"/>
      <c r="N33" s="141" t="s">
        <v>85</v>
      </c>
      <c r="O33" s="141" t="s">
        <v>86</v>
      </c>
      <c r="P33" s="141" t="s">
        <v>87</v>
      </c>
      <c r="Q33" s="149"/>
      <c r="R33" s="149"/>
      <c r="S33" s="149"/>
      <c r="T33" s="149"/>
      <c r="U33" s="149"/>
      <c r="V33" s="149"/>
      <c r="W33" s="149"/>
      <c r="X33" s="149"/>
      <c r="Y33" s="139"/>
      <c r="Z33" s="139"/>
      <c r="AA33" s="139"/>
      <c r="AB33" s="139"/>
      <c r="AC33" s="142" t="s">
        <v>103</v>
      </c>
      <c r="AD33" s="134"/>
      <c r="AE33" s="134"/>
      <c r="AF33" s="134"/>
      <c r="AG33" s="134"/>
      <c r="AH33" s="134"/>
      <c r="AI33" s="134"/>
      <c r="AJ33" s="134"/>
      <c r="AK33" s="134"/>
      <c r="AL33" s="134"/>
      <c r="AM33" s="134"/>
      <c r="AN33" s="134"/>
      <c r="AO33" s="134"/>
      <c r="AP33" s="134"/>
      <c r="AQ33" s="134"/>
      <c r="AR33" s="134"/>
      <c r="AS33" s="134"/>
      <c r="AT33" s="134"/>
      <c r="AU33" s="134"/>
      <c r="AV33" s="134"/>
      <c r="AW33" s="134"/>
      <c r="AX33" s="134"/>
      <c r="AY33" s="134"/>
      <c r="AZ33" s="134"/>
      <c r="BA33" s="134"/>
      <c r="BB33" s="134"/>
      <c r="BC33" s="134"/>
      <c r="BD33" s="134"/>
      <c r="BE33" s="134"/>
      <c r="BF33" s="134"/>
    </row>
    <row r="34" spans="1:58" ht="23.25" thickTop="1" thickBot="1" x14ac:dyDescent="0.6">
      <c r="A34" s="799" t="s">
        <v>102</v>
      </c>
      <c r="B34" s="800"/>
      <c r="C34" s="800"/>
      <c r="D34" s="800"/>
      <c r="E34" s="800"/>
      <c r="F34" s="800"/>
      <c r="G34" s="801"/>
      <c r="H34" s="273" t="s">
        <v>61</v>
      </c>
      <c r="I34" s="718" t="s">
        <v>150</v>
      </c>
      <c r="J34" s="719"/>
      <c r="K34" s="719"/>
      <c r="L34" s="720"/>
      <c r="M34" s="99">
        <f>SUMIFS(M6:M15,G6:G15,"AT",H6:H15,"ss")</f>
        <v>0</v>
      </c>
      <c r="N34" s="130">
        <f t="shared" ref="N34:N39" si="50">FLOOR(R34,1)</f>
        <v>0</v>
      </c>
      <c r="O34" s="131">
        <f t="shared" ref="O34:O39" si="51">FLOOR(V34,1)</f>
        <v>0</v>
      </c>
      <c r="P34" s="132">
        <f t="shared" ref="P34:P39" si="52">U34-X34</f>
        <v>0</v>
      </c>
      <c r="Q34" s="113">
        <f t="shared" ref="Q34:Q39" si="53">T34+X34+Y34</f>
        <v>0</v>
      </c>
      <c r="R34" s="113">
        <f t="shared" ref="R34:R38" si="54">M34/365</f>
        <v>0</v>
      </c>
      <c r="S34" s="113">
        <f t="shared" ref="S34:S39" si="55">FLOOR(R34,1)</f>
        <v>0</v>
      </c>
      <c r="T34" s="113">
        <f t="shared" ref="T34:T39" si="56">S34*365</f>
        <v>0</v>
      </c>
      <c r="U34" s="113">
        <f t="shared" ref="U34:U38" si="57">M34-T34</f>
        <v>0</v>
      </c>
      <c r="V34" s="113">
        <f t="shared" ref="V34:V39" si="58">U34/30</f>
        <v>0</v>
      </c>
      <c r="W34" s="113">
        <f t="shared" ref="W34:W39" si="59">FLOOR(V34,1)</f>
        <v>0</v>
      </c>
      <c r="X34" s="113">
        <f t="shared" ref="X34:X39" si="60">W34*30</f>
        <v>0</v>
      </c>
      <c r="Y34" s="109"/>
      <c r="Z34" s="109"/>
      <c r="AA34" s="109"/>
      <c r="AB34" s="139"/>
      <c r="AC34" s="133">
        <f>ROUND(IF(IF(O34&gt;12,6,O34*0.5)+IF(P34&gt;15,0.5,0)+IF(N34&gt;0,6,0)&gt;12,6,IF(O34&gt;12,6,O34*0.5)+IF(P34&gt;15,0.5,0)+IF(N34&gt;0,6,0)),3)</f>
        <v>0</v>
      </c>
      <c r="AD34" s="134"/>
      <c r="AE34" s="134"/>
      <c r="AF34" s="134"/>
      <c r="AG34" s="134"/>
      <c r="AH34" s="134"/>
      <c r="AI34" s="134"/>
      <c r="AJ34" s="134"/>
      <c r="AK34" s="134"/>
      <c r="AL34" s="134"/>
      <c r="AM34" s="134"/>
      <c r="AN34" s="134"/>
      <c r="AO34" s="134"/>
      <c r="AP34" s="134"/>
      <c r="AQ34" s="134"/>
      <c r="AR34" s="134"/>
      <c r="AS34" s="134"/>
      <c r="AT34" s="134"/>
      <c r="AU34" s="134"/>
      <c r="AV34" s="134"/>
      <c r="AW34" s="134"/>
      <c r="AX34" s="134"/>
      <c r="AY34" s="134"/>
      <c r="AZ34" s="134"/>
      <c r="BA34" s="134"/>
      <c r="BB34" s="134"/>
      <c r="BC34" s="134"/>
      <c r="BD34" s="134"/>
      <c r="BE34" s="134"/>
      <c r="BF34" s="134"/>
    </row>
    <row r="35" spans="1:58" ht="22.9" thickTop="1" thickBot="1" x14ac:dyDescent="0.6">
      <c r="A35" s="802" t="s">
        <v>106</v>
      </c>
      <c r="B35" s="803"/>
      <c r="C35" s="803"/>
      <c r="D35" s="803"/>
      <c r="E35" s="803"/>
      <c r="F35" s="803"/>
      <c r="G35" s="804"/>
      <c r="H35" s="273" t="s">
        <v>61</v>
      </c>
      <c r="I35" s="718" t="s">
        <v>100</v>
      </c>
      <c r="J35" s="719"/>
      <c r="K35" s="719"/>
      <c r="L35" s="720"/>
      <c r="M35" s="99">
        <f>SUMIFS(M6:M15,G6:G15,"AT",H6:H15,"NON")</f>
        <v>0</v>
      </c>
      <c r="N35" s="121">
        <f t="shared" si="50"/>
        <v>0</v>
      </c>
      <c r="O35" s="122">
        <f t="shared" si="51"/>
        <v>0</v>
      </c>
      <c r="P35" s="123">
        <f t="shared" si="52"/>
        <v>0</v>
      </c>
      <c r="Q35" s="113">
        <f t="shared" si="53"/>
        <v>0</v>
      </c>
      <c r="R35" s="113">
        <f t="shared" si="54"/>
        <v>0</v>
      </c>
      <c r="S35" s="113">
        <f t="shared" si="55"/>
        <v>0</v>
      </c>
      <c r="T35" s="113">
        <f t="shared" si="56"/>
        <v>0</v>
      </c>
      <c r="U35" s="113">
        <f t="shared" si="57"/>
        <v>0</v>
      </c>
      <c r="V35" s="113">
        <f t="shared" si="58"/>
        <v>0</v>
      </c>
      <c r="W35" s="113">
        <f t="shared" si="59"/>
        <v>0</v>
      </c>
      <c r="X35" s="113">
        <f t="shared" si="60"/>
        <v>0</v>
      </c>
      <c r="Y35" s="109"/>
      <c r="Z35" s="109"/>
      <c r="AA35" s="109"/>
      <c r="AB35" s="139"/>
      <c r="AC35" s="133">
        <f>ROUND(IF(IF(O35&gt;12,3,O35*0.25)+IF(P35&gt;15,0.25,0)+IF(N35&gt;0,3,0)&gt;12,6,IF(O35&gt;12,3,O35*0.25)+IF(P35&gt;15,0.25,0)+IF(N35&gt;0,3,0)),3)</f>
        <v>0</v>
      </c>
      <c r="AD35" s="134"/>
      <c r="AE35" s="134"/>
      <c r="AF35" s="134"/>
      <c r="AG35" s="134"/>
      <c r="AH35" s="134"/>
      <c r="AI35" s="134"/>
      <c r="AJ35" s="134"/>
      <c r="AK35" s="134"/>
      <c r="AL35" s="134"/>
      <c r="AM35" s="134"/>
      <c r="AN35" s="134"/>
      <c r="AO35" s="134"/>
      <c r="AP35" s="134"/>
      <c r="AQ35" s="134"/>
      <c r="AR35" s="134"/>
      <c r="AS35" s="134"/>
      <c r="AT35" s="134"/>
      <c r="AU35" s="134"/>
      <c r="AV35" s="134"/>
      <c r="AW35" s="134"/>
      <c r="AX35" s="134"/>
      <c r="AY35" s="134"/>
      <c r="AZ35" s="134"/>
      <c r="BA35" s="134"/>
      <c r="BB35" s="134"/>
      <c r="BC35" s="134"/>
      <c r="BD35" s="134"/>
      <c r="BE35" s="134"/>
      <c r="BF35" s="134"/>
    </row>
    <row r="36" spans="1:58" ht="22.9" thickTop="1" thickBot="1" x14ac:dyDescent="0.6">
      <c r="A36" s="805"/>
      <c r="B36" s="806"/>
      <c r="C36" s="806"/>
      <c r="D36" s="806"/>
      <c r="E36" s="806"/>
      <c r="F36" s="806"/>
      <c r="G36" s="807"/>
      <c r="H36" s="274" t="s">
        <v>101</v>
      </c>
      <c r="I36" s="718" t="s">
        <v>150</v>
      </c>
      <c r="J36" s="719"/>
      <c r="K36" s="719"/>
      <c r="L36" s="720"/>
      <c r="M36" s="99">
        <f>SUMIFS(M6:M15,G6:G15,"ALTRO",H6:H15,"SS")+SUMIFS(M6:M15,G6:G15,"CS",H6:H15,"SS")+SUMIFS(M6:M15,G6:G15,"AA",H6:H15,"SS")</f>
        <v>0</v>
      </c>
      <c r="N36" s="121">
        <f t="shared" si="50"/>
        <v>0</v>
      </c>
      <c r="O36" s="122">
        <f t="shared" si="51"/>
        <v>0</v>
      </c>
      <c r="P36" s="123">
        <f t="shared" si="52"/>
        <v>0</v>
      </c>
      <c r="Q36" s="113">
        <f t="shared" si="53"/>
        <v>0</v>
      </c>
      <c r="R36" s="113">
        <f t="shared" si="54"/>
        <v>0</v>
      </c>
      <c r="S36" s="113">
        <f t="shared" si="55"/>
        <v>0</v>
      </c>
      <c r="T36" s="113">
        <f t="shared" si="56"/>
        <v>0</v>
      </c>
      <c r="U36" s="113">
        <f t="shared" si="57"/>
        <v>0</v>
      </c>
      <c r="V36" s="113">
        <f t="shared" si="58"/>
        <v>0</v>
      </c>
      <c r="W36" s="113">
        <f t="shared" si="59"/>
        <v>0</v>
      </c>
      <c r="X36" s="113">
        <f t="shared" si="60"/>
        <v>0</v>
      </c>
      <c r="Y36" s="109"/>
      <c r="Z36" s="109"/>
      <c r="AA36" s="109"/>
      <c r="AB36" s="139"/>
      <c r="AC36" s="133">
        <f>ROUND(IF(IF(O36&gt;12,1.2,O36*0.1)+IF(P36&gt;15,0.1,0)+IF(N36&gt;0,1.2,0)&gt;12,1.2,IF(O36&gt;12,1.2,O36*0.1)+IF(P36&gt;15,0.1,0)+IF(N36&gt;0,1.2,0)),3)</f>
        <v>0</v>
      </c>
      <c r="AD36" s="134"/>
      <c r="AE36" s="134"/>
      <c r="AF36" s="134"/>
      <c r="AG36" s="134"/>
      <c r="AH36" s="134"/>
      <c r="AI36" s="134"/>
      <c r="AJ36" s="134"/>
      <c r="AK36" s="134"/>
      <c r="AL36" s="134"/>
      <c r="AM36" s="134"/>
      <c r="AN36" s="134"/>
      <c r="AO36" s="134"/>
      <c r="AP36" s="134"/>
      <c r="AQ36" s="134"/>
      <c r="AR36" s="134"/>
      <c r="AS36" s="134"/>
      <c r="AT36" s="134"/>
      <c r="AU36" s="134"/>
      <c r="AV36" s="134"/>
      <c r="AW36" s="134"/>
      <c r="AX36" s="134"/>
      <c r="AY36" s="134"/>
      <c r="AZ36" s="134"/>
      <c r="BA36" s="134"/>
      <c r="BB36" s="134"/>
      <c r="BC36" s="134"/>
      <c r="BD36" s="134"/>
      <c r="BE36" s="134"/>
      <c r="BF36" s="134"/>
    </row>
    <row r="37" spans="1:58" ht="22.9" thickTop="1" thickBot="1" x14ac:dyDescent="0.6">
      <c r="A37" s="805"/>
      <c r="B37" s="806"/>
      <c r="C37" s="806"/>
      <c r="D37" s="806"/>
      <c r="E37" s="806"/>
      <c r="F37" s="806"/>
      <c r="G37" s="807"/>
      <c r="H37" s="274" t="s">
        <v>101</v>
      </c>
      <c r="I37" s="718" t="s">
        <v>100</v>
      </c>
      <c r="J37" s="719"/>
      <c r="K37" s="719"/>
      <c r="L37" s="720"/>
      <c r="M37" s="99">
        <f>SUMIFS(M6:M15,G6:G15,"ALTRO",H6:H15,"NON")+          SUMIFS(M6:M15,G6:G15,"cs",H6:H15,"NON")                 +SUMIFS(M6:M15,G6:G15,"Aa",H6:H15,"NON")</f>
        <v>0</v>
      </c>
      <c r="N37" s="121">
        <f t="shared" si="50"/>
        <v>0</v>
      </c>
      <c r="O37" s="122">
        <f t="shared" si="51"/>
        <v>0</v>
      </c>
      <c r="P37" s="123">
        <f t="shared" si="52"/>
        <v>0</v>
      </c>
      <c r="Q37" s="113">
        <f t="shared" si="53"/>
        <v>0</v>
      </c>
      <c r="R37" s="113">
        <f t="shared" si="54"/>
        <v>0</v>
      </c>
      <c r="S37" s="113">
        <f t="shared" si="55"/>
        <v>0</v>
      </c>
      <c r="T37" s="113">
        <f t="shared" si="56"/>
        <v>0</v>
      </c>
      <c r="U37" s="113">
        <f t="shared" si="57"/>
        <v>0</v>
      </c>
      <c r="V37" s="113">
        <f t="shared" si="58"/>
        <v>0</v>
      </c>
      <c r="W37" s="113">
        <f t="shared" si="59"/>
        <v>0</v>
      </c>
      <c r="X37" s="113">
        <f t="shared" si="60"/>
        <v>0</v>
      </c>
      <c r="Y37" s="109"/>
      <c r="Z37" s="109"/>
      <c r="AA37" s="109"/>
      <c r="AB37" s="139"/>
      <c r="AC37" s="133">
        <f>ROUND(IF(IF(O37&gt;12,0.6,O37*0.05)+IF(P37&gt;15,0.05,0)+IF(N37&gt;0,0.6,0)&gt;12,0.6,IF(O37&gt;12,0.6,O37*0.05)+IF(P37&gt;15,0.05,0)+IF(N37&gt;0,0.6,0)),3)</f>
        <v>0</v>
      </c>
      <c r="AD37" s="134"/>
      <c r="AE37" s="134"/>
      <c r="AF37" s="134"/>
      <c r="AG37" s="134"/>
      <c r="AH37" s="134"/>
      <c r="AI37" s="134"/>
      <c r="AJ37" s="134"/>
      <c r="AK37" s="134"/>
      <c r="AL37" s="134"/>
      <c r="AM37" s="134"/>
      <c r="AN37" s="134"/>
      <c r="AO37" s="134"/>
      <c r="AP37" s="134"/>
      <c r="AQ37" s="134"/>
      <c r="AR37" s="134"/>
      <c r="AS37" s="134"/>
      <c r="AT37" s="134"/>
      <c r="AU37" s="134"/>
      <c r="AV37" s="134"/>
      <c r="AW37" s="134"/>
      <c r="AX37" s="134"/>
      <c r="AY37" s="134"/>
      <c r="AZ37" s="134"/>
      <c r="BA37" s="134"/>
      <c r="BB37" s="134"/>
      <c r="BC37" s="134"/>
      <c r="BD37" s="134"/>
      <c r="BE37" s="134"/>
      <c r="BF37" s="134"/>
    </row>
    <row r="38" spans="1:58" ht="22.9" thickTop="1" thickBot="1" x14ac:dyDescent="0.6">
      <c r="A38" s="795" t="s">
        <v>109</v>
      </c>
      <c r="B38" s="796"/>
      <c r="C38" s="796"/>
      <c r="D38" s="796"/>
      <c r="E38" s="796"/>
      <c r="F38" s="744" t="str">
        <f>IF(+Anno_1=0,"",+Anno_1)</f>
        <v/>
      </c>
      <c r="G38" s="745"/>
      <c r="H38" s="274" t="s">
        <v>101</v>
      </c>
      <c r="I38" s="718" t="s">
        <v>154</v>
      </c>
      <c r="J38" s="719"/>
      <c r="K38" s="719"/>
      <c r="L38" s="720"/>
      <c r="M38" s="99">
        <f>SUMIFS(M6:M15,G6:G15,"ALTRO",H6:H15,"ENTE")</f>
        <v>0</v>
      </c>
      <c r="N38" s="127">
        <f t="shared" si="50"/>
        <v>0</v>
      </c>
      <c r="O38" s="128">
        <f t="shared" si="51"/>
        <v>0</v>
      </c>
      <c r="P38" s="129">
        <f t="shared" si="52"/>
        <v>0</v>
      </c>
      <c r="Q38" s="113">
        <f t="shared" si="53"/>
        <v>0</v>
      </c>
      <c r="R38" s="113">
        <f t="shared" si="54"/>
        <v>0</v>
      </c>
      <c r="S38" s="113">
        <f t="shared" si="55"/>
        <v>0</v>
      </c>
      <c r="T38" s="113">
        <f t="shared" si="56"/>
        <v>0</v>
      </c>
      <c r="U38" s="113">
        <f t="shared" si="57"/>
        <v>0</v>
      </c>
      <c r="V38" s="113">
        <f t="shared" si="58"/>
        <v>0</v>
      </c>
      <c r="W38" s="113">
        <f t="shared" si="59"/>
        <v>0</v>
      </c>
      <c r="X38" s="113">
        <f t="shared" si="60"/>
        <v>0</v>
      </c>
      <c r="Y38" s="109"/>
      <c r="Z38" s="109"/>
      <c r="AA38" s="109"/>
      <c r="AB38" s="139"/>
      <c r="AC38" s="133">
        <f>ROUND(IF(IF(O38&gt;12,0.6,O38*0.05)+IF(P38&gt;15,0.05,0)+IF(N38&gt;0,0.6,0)&gt;12,0.6,IF(O38&gt;12,0.6,O38*0.05)+IF(P38&gt;15,0.05,0)+IF(N38&gt;0,0.6,0)),3)</f>
        <v>0</v>
      </c>
      <c r="AD38" s="134"/>
      <c r="AE38" s="134"/>
      <c r="AF38" s="134"/>
      <c r="AG38" s="134"/>
      <c r="AH38" s="134"/>
      <c r="AI38" s="134"/>
      <c r="AJ38" s="134"/>
      <c r="AK38" s="134"/>
      <c r="AL38" s="134"/>
      <c r="AM38" s="134"/>
      <c r="AN38" s="134"/>
      <c r="AO38" s="134"/>
      <c r="AP38" s="134"/>
      <c r="AQ38" s="134"/>
      <c r="AR38" s="134"/>
      <c r="AS38" s="134"/>
      <c r="AT38" s="134"/>
      <c r="AU38" s="134"/>
      <c r="AV38" s="134"/>
      <c r="AW38" s="134"/>
      <c r="AX38" s="134"/>
      <c r="AY38" s="134"/>
      <c r="AZ38" s="134"/>
      <c r="BA38" s="134"/>
      <c r="BB38" s="134"/>
      <c r="BC38" s="134"/>
      <c r="BD38" s="134"/>
      <c r="BE38" s="134"/>
      <c r="BF38" s="134"/>
    </row>
    <row r="39" spans="1:58" ht="22.9" thickTop="1" thickBot="1" x14ac:dyDescent="0.6">
      <c r="A39" s="797"/>
      <c r="B39" s="798"/>
      <c r="C39" s="798"/>
      <c r="D39" s="798"/>
      <c r="E39" s="798"/>
      <c r="F39" s="746"/>
      <c r="G39" s="747"/>
      <c r="H39" s="668" t="s">
        <v>110</v>
      </c>
      <c r="I39" s="669"/>
      <c r="J39" s="669"/>
      <c r="K39" s="669"/>
      <c r="L39" s="670"/>
      <c r="M39" s="98">
        <f>SUM(M34:M38)</f>
        <v>0</v>
      </c>
      <c r="N39" s="209">
        <f t="shared" si="50"/>
        <v>0</v>
      </c>
      <c r="O39" s="207">
        <f t="shared" si="51"/>
        <v>0</v>
      </c>
      <c r="P39" s="208">
        <f t="shared" si="52"/>
        <v>0</v>
      </c>
      <c r="Q39" s="113">
        <f t="shared" si="53"/>
        <v>0</v>
      </c>
      <c r="R39" s="113">
        <f>M39/365</f>
        <v>0</v>
      </c>
      <c r="S39" s="113">
        <f t="shared" si="55"/>
        <v>0</v>
      </c>
      <c r="T39" s="113">
        <f t="shared" si="56"/>
        <v>0</v>
      </c>
      <c r="U39" s="113">
        <f>M39-T39</f>
        <v>0</v>
      </c>
      <c r="V39" s="113">
        <f t="shared" si="58"/>
        <v>0</v>
      </c>
      <c r="W39" s="113">
        <f t="shared" si="59"/>
        <v>0</v>
      </c>
      <c r="X39" s="113">
        <f t="shared" si="60"/>
        <v>0</v>
      </c>
      <c r="Y39" s="109"/>
      <c r="Z39" s="109"/>
      <c r="AA39" s="109"/>
      <c r="AB39" s="139"/>
      <c r="AC39" s="205">
        <f>IF(SUM(AC34:AC38)&gt;6,6,SUM(AC34:AC38))</f>
        <v>0</v>
      </c>
      <c r="AD39" s="134"/>
      <c r="AE39" s="134"/>
      <c r="AF39" s="134"/>
      <c r="AG39" s="134"/>
      <c r="AH39" s="134"/>
      <c r="AI39" s="134"/>
      <c r="AJ39" s="134"/>
      <c r="AK39" s="134"/>
      <c r="AL39" s="134"/>
      <c r="AM39" s="134"/>
      <c r="AN39" s="134"/>
      <c r="AO39" s="134"/>
      <c r="AP39" s="134"/>
      <c r="AQ39" s="134"/>
      <c r="AR39" s="134"/>
      <c r="AS39" s="134"/>
      <c r="AT39" s="134"/>
      <c r="AU39" s="134"/>
      <c r="AV39" s="134"/>
      <c r="AW39" s="134"/>
      <c r="AX39" s="134"/>
      <c r="AY39" s="134"/>
      <c r="AZ39" s="134"/>
      <c r="BA39" s="134"/>
      <c r="BB39" s="134"/>
      <c r="BC39" s="134"/>
      <c r="BD39" s="134"/>
      <c r="BE39" s="134"/>
      <c r="BF39" s="134"/>
    </row>
    <row r="40" spans="1:58" ht="22.9" x14ac:dyDescent="0.4">
      <c r="A40" s="134"/>
      <c r="B40" s="134"/>
      <c r="C40" s="134"/>
      <c r="D40" s="134"/>
      <c r="E40" s="134"/>
      <c r="F40" s="134"/>
      <c r="G40" s="134"/>
      <c r="H40" s="150"/>
      <c r="I40" s="151"/>
      <c r="J40" s="278"/>
      <c r="K40" s="278"/>
      <c r="L40" s="278"/>
      <c r="M40" s="140"/>
      <c r="N40" s="152"/>
      <c r="O40" s="152"/>
      <c r="P40" s="152"/>
      <c r="Q40" s="134"/>
      <c r="R40" s="134"/>
      <c r="S40" s="134"/>
      <c r="T40" s="134"/>
      <c r="U40" s="134"/>
      <c r="V40" s="134"/>
      <c r="W40" s="134"/>
      <c r="X40" s="134"/>
      <c r="Y40" s="134"/>
      <c r="Z40" s="134"/>
      <c r="AA40" s="134"/>
      <c r="AB40" s="134"/>
      <c r="AC40" s="134"/>
      <c r="AD40" s="134"/>
      <c r="AE40" s="134"/>
      <c r="AF40" s="134"/>
      <c r="AG40" s="134"/>
      <c r="AH40" s="134"/>
      <c r="AI40" s="134"/>
      <c r="AJ40" s="134"/>
      <c r="AK40" s="134"/>
      <c r="AL40" s="134"/>
      <c r="AM40" s="134"/>
      <c r="AN40" s="134"/>
      <c r="AO40" s="134"/>
      <c r="AP40" s="134"/>
      <c r="AQ40" s="134"/>
      <c r="AR40" s="134"/>
      <c r="AS40" s="134"/>
      <c r="AT40" s="134"/>
      <c r="AU40" s="134"/>
      <c r="AV40" s="134"/>
      <c r="AW40" s="134"/>
      <c r="AX40" s="134"/>
      <c r="AY40" s="134"/>
      <c r="AZ40" s="134"/>
      <c r="BA40" s="134"/>
      <c r="BB40" s="134"/>
      <c r="BC40" s="134"/>
      <c r="BD40" s="134"/>
      <c r="BE40" s="134"/>
      <c r="BF40" s="134"/>
    </row>
    <row r="41" spans="1:58" ht="22.9" x14ac:dyDescent="0.4">
      <c r="A41" s="134"/>
      <c r="B41" s="134"/>
      <c r="C41" s="134"/>
      <c r="D41" s="134"/>
      <c r="E41" s="134"/>
      <c r="F41" s="134"/>
      <c r="G41" s="134"/>
      <c r="H41" s="150"/>
      <c r="I41" s="151"/>
      <c r="J41" s="278"/>
      <c r="K41" s="278"/>
      <c r="L41" s="278"/>
      <c r="M41" s="140"/>
      <c r="N41" s="152"/>
      <c r="O41" s="152"/>
      <c r="P41" s="152"/>
      <c r="Q41" s="134"/>
      <c r="R41" s="134"/>
      <c r="S41" s="134"/>
      <c r="T41" s="134"/>
      <c r="U41" s="134"/>
      <c r="V41" s="134"/>
      <c r="W41" s="134"/>
      <c r="X41" s="134"/>
      <c r="Y41" s="134"/>
      <c r="Z41" s="134"/>
      <c r="AA41" s="134"/>
      <c r="AB41" s="134"/>
      <c r="AC41" s="134"/>
      <c r="AD41" s="134"/>
      <c r="AE41" s="134"/>
      <c r="AF41" s="134"/>
      <c r="AG41" s="134"/>
      <c r="AH41" s="134"/>
      <c r="AI41" s="134"/>
      <c r="AJ41" s="134"/>
      <c r="AK41" s="134"/>
      <c r="AL41" s="134"/>
      <c r="AM41" s="134"/>
      <c r="AN41" s="134"/>
      <c r="AO41" s="134"/>
      <c r="AP41" s="134"/>
      <c r="AQ41" s="134"/>
      <c r="AR41" s="134"/>
      <c r="AS41" s="134"/>
      <c r="AT41" s="134"/>
      <c r="AU41" s="134"/>
      <c r="AV41" s="134"/>
      <c r="AW41" s="134"/>
      <c r="AX41" s="134"/>
      <c r="AY41" s="134"/>
      <c r="AZ41" s="134"/>
      <c r="BA41" s="134"/>
      <c r="BB41" s="134"/>
      <c r="BC41" s="134"/>
      <c r="BD41" s="134"/>
      <c r="BE41" s="134"/>
      <c r="BF41" s="134"/>
    </row>
    <row r="42" spans="1:58" x14ac:dyDescent="0.4">
      <c r="A42" s="134"/>
      <c r="B42" s="134"/>
      <c r="C42" s="134"/>
      <c r="D42" s="134"/>
      <c r="E42" s="134"/>
      <c r="F42" s="134"/>
      <c r="G42" s="134"/>
      <c r="H42" s="134"/>
      <c r="I42" s="134"/>
      <c r="J42" s="134"/>
      <c r="K42" s="134"/>
      <c r="L42" s="134"/>
      <c r="M42" s="134"/>
      <c r="N42" s="134"/>
      <c r="O42" s="134"/>
      <c r="P42" s="134"/>
      <c r="Q42" s="134"/>
      <c r="R42" s="134"/>
      <c r="S42" s="134"/>
      <c r="T42" s="134"/>
      <c r="U42" s="134"/>
      <c r="V42" s="134"/>
      <c r="W42" s="134"/>
      <c r="X42" s="134"/>
      <c r="Y42" s="134"/>
      <c r="Z42" s="134"/>
      <c r="AA42" s="134"/>
      <c r="AB42" s="134"/>
      <c r="AC42" s="134"/>
      <c r="AD42" s="134"/>
      <c r="AE42" s="134"/>
      <c r="AF42" s="134"/>
      <c r="AG42" s="134"/>
      <c r="AH42" s="134"/>
      <c r="AI42" s="134"/>
      <c r="AJ42" s="134"/>
      <c r="AK42" s="134"/>
      <c r="AL42" s="134"/>
      <c r="AM42" s="134"/>
      <c r="AN42" s="134"/>
      <c r="AO42" s="134"/>
      <c r="AP42" s="134"/>
      <c r="AQ42" s="134"/>
      <c r="AR42" s="134"/>
      <c r="AS42" s="134"/>
      <c r="AT42" s="134"/>
      <c r="AU42" s="134"/>
      <c r="AV42" s="134"/>
      <c r="AW42" s="134"/>
      <c r="AX42" s="134"/>
      <c r="AY42" s="134"/>
      <c r="AZ42" s="134"/>
      <c r="BA42" s="134"/>
      <c r="BB42" s="134"/>
      <c r="BC42" s="134"/>
      <c r="BD42" s="134"/>
      <c r="BE42" s="134"/>
      <c r="BF42" s="134"/>
    </row>
    <row r="43" spans="1:58" x14ac:dyDescent="0.4">
      <c r="A43" s="134"/>
      <c r="B43" s="134"/>
      <c r="C43" s="134"/>
      <c r="D43" s="134"/>
      <c r="E43" s="134"/>
      <c r="F43" s="134"/>
      <c r="G43" s="134"/>
      <c r="H43" s="134"/>
      <c r="I43" s="134"/>
      <c r="J43" s="134"/>
      <c r="K43" s="134"/>
      <c r="L43" s="134"/>
      <c r="M43" s="134"/>
      <c r="N43" s="134"/>
      <c r="O43" s="134"/>
      <c r="P43" s="134"/>
      <c r="Q43" s="134"/>
      <c r="R43" s="134"/>
      <c r="S43" s="134"/>
      <c r="T43" s="134"/>
      <c r="U43" s="134"/>
      <c r="V43" s="134"/>
      <c r="W43" s="134"/>
      <c r="X43" s="134"/>
      <c r="Y43" s="134"/>
      <c r="Z43" s="134"/>
      <c r="AA43" s="134"/>
      <c r="AB43" s="134"/>
      <c r="AC43" s="134"/>
      <c r="AD43" s="134"/>
      <c r="AE43" s="134"/>
      <c r="AF43" s="134"/>
      <c r="AG43" s="134"/>
      <c r="AH43" s="134"/>
      <c r="AI43" s="134"/>
      <c r="AJ43" s="134"/>
      <c r="AK43" s="134"/>
      <c r="AL43" s="134"/>
      <c r="AM43" s="134"/>
      <c r="AN43" s="134"/>
      <c r="AO43" s="134"/>
      <c r="AP43" s="134"/>
      <c r="AQ43" s="134"/>
      <c r="AR43" s="134"/>
      <c r="AS43" s="134"/>
      <c r="AT43" s="134"/>
      <c r="AU43" s="134"/>
      <c r="AV43" s="134"/>
      <c r="AW43" s="134"/>
      <c r="AX43" s="134"/>
      <c r="AY43" s="134"/>
      <c r="AZ43" s="134"/>
      <c r="BA43" s="134"/>
      <c r="BB43" s="134"/>
      <c r="BC43" s="134"/>
      <c r="BD43" s="134"/>
      <c r="BE43" s="134"/>
      <c r="BF43" s="134"/>
    </row>
    <row r="44" spans="1:58" x14ac:dyDescent="0.4">
      <c r="A44" s="134"/>
      <c r="B44" s="134"/>
      <c r="C44" s="134"/>
      <c r="D44" s="134"/>
      <c r="E44" s="134"/>
      <c r="F44" s="134"/>
      <c r="G44" s="134"/>
      <c r="H44" s="134"/>
      <c r="I44" s="134"/>
      <c r="J44" s="134"/>
      <c r="K44" s="134"/>
      <c r="L44" s="134"/>
      <c r="M44" s="134"/>
      <c r="N44" s="134"/>
      <c r="O44" s="134"/>
      <c r="P44" s="134"/>
      <c r="Q44" s="134"/>
      <c r="R44" s="134"/>
      <c r="S44" s="134"/>
      <c r="T44" s="134"/>
      <c r="U44" s="134"/>
      <c r="V44" s="134"/>
      <c r="W44" s="134"/>
      <c r="X44" s="134"/>
      <c r="Y44" s="134"/>
      <c r="Z44" s="134"/>
      <c r="AA44" s="134"/>
      <c r="AB44" s="134"/>
      <c r="AC44" s="134"/>
      <c r="AD44" s="134"/>
      <c r="AE44" s="134"/>
      <c r="AF44" s="134"/>
      <c r="AG44" s="134"/>
      <c r="AH44" s="134"/>
      <c r="AI44" s="134"/>
      <c r="AJ44" s="134"/>
      <c r="AK44" s="134"/>
      <c r="AL44" s="134"/>
      <c r="AM44" s="134"/>
      <c r="AN44" s="134"/>
      <c r="AO44" s="134"/>
      <c r="AP44" s="134"/>
      <c r="AQ44" s="134"/>
      <c r="AR44" s="134"/>
      <c r="AS44" s="134"/>
      <c r="AT44" s="134"/>
      <c r="AU44" s="134"/>
      <c r="AV44" s="134"/>
      <c r="AW44" s="134"/>
      <c r="AX44" s="134"/>
      <c r="AY44" s="134"/>
      <c r="AZ44" s="134"/>
      <c r="BA44" s="134"/>
      <c r="BB44" s="134"/>
      <c r="BC44" s="134"/>
      <c r="BD44" s="134"/>
      <c r="BE44" s="134"/>
      <c r="BF44" s="134"/>
    </row>
    <row r="45" spans="1:58" x14ac:dyDescent="0.4">
      <c r="A45" s="134"/>
      <c r="B45" s="134"/>
      <c r="C45" s="134"/>
      <c r="D45" s="134"/>
      <c r="E45" s="134"/>
      <c r="F45" s="134"/>
      <c r="G45" s="134"/>
      <c r="H45" s="134"/>
      <c r="I45" s="134"/>
      <c r="J45" s="134"/>
      <c r="K45" s="134"/>
      <c r="L45" s="134"/>
      <c r="M45" s="134"/>
      <c r="N45" s="134"/>
      <c r="O45" s="134"/>
      <c r="P45" s="134"/>
      <c r="Q45" s="134"/>
      <c r="R45" s="134"/>
      <c r="S45" s="134"/>
      <c r="T45" s="134"/>
      <c r="U45" s="134"/>
      <c r="V45" s="134"/>
      <c r="W45" s="134"/>
      <c r="X45" s="134"/>
      <c r="Y45" s="134"/>
      <c r="Z45" s="134"/>
      <c r="AA45" s="134"/>
      <c r="AB45" s="134"/>
      <c r="AC45" s="134"/>
      <c r="AD45" s="134"/>
      <c r="AE45" s="134"/>
      <c r="AF45" s="134"/>
      <c r="AG45" s="134"/>
      <c r="AH45" s="134"/>
      <c r="AI45" s="134"/>
      <c r="AJ45" s="134"/>
      <c r="AK45" s="134"/>
      <c r="AL45" s="134"/>
      <c r="AM45" s="134"/>
      <c r="AN45" s="134"/>
      <c r="AO45" s="134"/>
      <c r="AP45" s="134"/>
      <c r="AQ45" s="134"/>
      <c r="AR45" s="134"/>
      <c r="AS45" s="134"/>
      <c r="AT45" s="134"/>
      <c r="AU45" s="134"/>
      <c r="AV45" s="134"/>
      <c r="AW45" s="134"/>
      <c r="AX45" s="134"/>
      <c r="AY45" s="134"/>
      <c r="AZ45" s="134"/>
      <c r="BA45" s="134"/>
      <c r="BB45" s="134"/>
      <c r="BC45" s="134"/>
      <c r="BD45" s="134"/>
      <c r="BE45" s="134"/>
      <c r="BF45" s="134"/>
    </row>
    <row r="46" spans="1:58" x14ac:dyDescent="0.4">
      <c r="A46" s="134"/>
      <c r="B46" s="134"/>
      <c r="C46" s="134"/>
      <c r="D46" s="134"/>
      <c r="E46" s="134"/>
      <c r="F46" s="134"/>
      <c r="G46" s="134"/>
      <c r="H46" s="134"/>
      <c r="I46" s="134"/>
      <c r="J46" s="134"/>
      <c r="K46" s="134"/>
      <c r="L46" s="134"/>
      <c r="M46" s="134"/>
      <c r="N46" s="134"/>
      <c r="O46" s="134"/>
      <c r="P46" s="134"/>
      <c r="Q46" s="134"/>
      <c r="R46" s="134"/>
      <c r="S46" s="134"/>
      <c r="T46" s="134"/>
      <c r="U46" s="134"/>
      <c r="V46" s="134"/>
      <c r="W46" s="134"/>
      <c r="X46" s="134"/>
      <c r="Y46" s="134"/>
      <c r="Z46" s="134"/>
      <c r="AA46" s="134"/>
      <c r="AB46" s="134"/>
      <c r="AC46" s="134"/>
      <c r="AD46" s="134"/>
      <c r="AE46" s="134"/>
      <c r="AF46" s="134"/>
      <c r="AG46" s="134"/>
      <c r="AH46" s="134"/>
      <c r="AI46" s="134"/>
      <c r="AJ46" s="134"/>
      <c r="AK46" s="134"/>
      <c r="AL46" s="134"/>
      <c r="AM46" s="134"/>
      <c r="AN46" s="134"/>
      <c r="AO46" s="134"/>
      <c r="AP46" s="134"/>
      <c r="AQ46" s="134"/>
      <c r="AR46" s="134"/>
      <c r="AS46" s="134"/>
      <c r="AT46" s="134"/>
      <c r="AU46" s="134"/>
      <c r="AV46" s="134"/>
      <c r="AW46" s="134"/>
      <c r="AX46" s="134"/>
      <c r="AY46" s="134"/>
      <c r="AZ46" s="134"/>
      <c r="BA46" s="134"/>
      <c r="BB46" s="134"/>
      <c r="BC46" s="134"/>
      <c r="BD46" s="134"/>
      <c r="BE46" s="134"/>
      <c r="BF46" s="134"/>
    </row>
    <row r="47" spans="1:58" x14ac:dyDescent="0.4">
      <c r="A47" s="134"/>
      <c r="B47" s="134"/>
      <c r="C47" s="134"/>
      <c r="D47" s="134"/>
      <c r="E47" s="134"/>
      <c r="F47" s="134"/>
      <c r="G47" s="134"/>
      <c r="H47" s="134"/>
      <c r="I47" s="134"/>
      <c r="J47" s="134"/>
      <c r="K47" s="134"/>
      <c r="L47" s="134"/>
      <c r="M47" s="134"/>
      <c r="N47" s="134"/>
      <c r="O47" s="134"/>
      <c r="P47" s="134"/>
      <c r="Q47" s="134"/>
      <c r="R47" s="134"/>
      <c r="S47" s="134"/>
      <c r="T47" s="134"/>
      <c r="U47" s="134"/>
      <c r="V47" s="134"/>
      <c r="W47" s="134"/>
      <c r="X47" s="134"/>
      <c r="Y47" s="134"/>
      <c r="Z47" s="134"/>
      <c r="AA47" s="134"/>
      <c r="AB47" s="134"/>
      <c r="AC47" s="134"/>
      <c r="AD47" s="134"/>
      <c r="AE47" s="134"/>
      <c r="AF47" s="134"/>
      <c r="AG47" s="134"/>
      <c r="AH47" s="134"/>
      <c r="AI47" s="134"/>
      <c r="AJ47" s="134"/>
      <c r="AK47" s="134"/>
      <c r="AL47" s="134"/>
      <c r="AM47" s="134"/>
      <c r="AN47" s="134"/>
      <c r="AO47" s="134"/>
      <c r="AP47" s="134"/>
      <c r="AQ47" s="134"/>
      <c r="AR47" s="134"/>
      <c r="AS47" s="134"/>
      <c r="AT47" s="134"/>
      <c r="AU47" s="134"/>
      <c r="AV47" s="134"/>
      <c r="AW47" s="134"/>
      <c r="AX47" s="134"/>
      <c r="AY47" s="134"/>
      <c r="AZ47" s="134"/>
      <c r="BA47" s="134"/>
      <c r="BB47" s="134"/>
      <c r="BC47" s="134"/>
      <c r="BD47" s="134"/>
      <c r="BE47" s="134"/>
      <c r="BF47" s="134"/>
    </row>
    <row r="48" spans="1:58" x14ac:dyDescent="0.4">
      <c r="A48" s="134"/>
      <c r="B48" s="134"/>
      <c r="C48" s="134"/>
      <c r="D48" s="134"/>
      <c r="E48" s="134"/>
      <c r="F48" s="134"/>
      <c r="G48" s="134"/>
      <c r="H48" s="134"/>
      <c r="I48" s="134"/>
      <c r="J48" s="134"/>
      <c r="K48" s="134"/>
      <c r="L48" s="134"/>
      <c r="M48" s="134"/>
      <c r="N48" s="134"/>
      <c r="O48" s="134"/>
      <c r="P48" s="134"/>
      <c r="Q48" s="134"/>
      <c r="R48" s="134"/>
      <c r="S48" s="134"/>
      <c r="T48" s="134"/>
      <c r="U48" s="134"/>
      <c r="V48" s="134"/>
      <c r="W48" s="134"/>
      <c r="X48" s="134"/>
      <c r="Y48" s="134"/>
      <c r="Z48" s="134"/>
      <c r="AA48" s="134"/>
      <c r="AB48" s="134"/>
      <c r="AC48" s="134"/>
      <c r="AD48" s="134"/>
      <c r="AE48" s="134"/>
      <c r="AF48" s="134"/>
      <c r="AG48" s="134"/>
      <c r="AH48" s="134"/>
      <c r="AI48" s="134"/>
      <c r="AJ48" s="134"/>
      <c r="AK48" s="134"/>
      <c r="AL48" s="134"/>
      <c r="AM48" s="134"/>
      <c r="AN48" s="134"/>
      <c r="AO48" s="134"/>
      <c r="AP48" s="134"/>
      <c r="AQ48" s="134"/>
      <c r="AR48" s="134"/>
      <c r="AS48" s="134"/>
      <c r="AT48" s="134"/>
      <c r="AU48" s="134"/>
      <c r="AV48" s="134"/>
      <c r="AW48" s="134"/>
      <c r="AX48" s="134"/>
      <c r="AY48" s="134"/>
      <c r="AZ48" s="134"/>
      <c r="BA48" s="134"/>
      <c r="BB48" s="134"/>
      <c r="BC48" s="134"/>
      <c r="BD48" s="134"/>
      <c r="BE48" s="134"/>
      <c r="BF48" s="134"/>
    </row>
    <row r="49" spans="1:58" x14ac:dyDescent="0.4">
      <c r="A49" s="134"/>
      <c r="B49" s="134"/>
      <c r="C49" s="134"/>
      <c r="D49" s="134"/>
      <c r="E49" s="134"/>
      <c r="F49" s="134"/>
      <c r="G49" s="134"/>
      <c r="H49" s="134"/>
      <c r="I49" s="134"/>
      <c r="J49" s="134"/>
      <c r="K49" s="134"/>
      <c r="L49" s="134"/>
      <c r="M49" s="134"/>
      <c r="N49" s="134"/>
      <c r="O49" s="134"/>
      <c r="P49" s="134"/>
      <c r="Q49" s="134"/>
      <c r="R49" s="134"/>
      <c r="S49" s="134"/>
      <c r="T49" s="134"/>
      <c r="U49" s="134"/>
      <c r="V49" s="134"/>
      <c r="W49" s="134"/>
      <c r="X49" s="134"/>
      <c r="Y49" s="134"/>
      <c r="Z49" s="134"/>
      <c r="AA49" s="134"/>
      <c r="AB49" s="134"/>
      <c r="AC49" s="134"/>
      <c r="AD49" s="134"/>
      <c r="AE49" s="134"/>
      <c r="AF49" s="134"/>
      <c r="AG49" s="134"/>
      <c r="AH49" s="134"/>
      <c r="AI49" s="134"/>
      <c r="AJ49" s="134"/>
      <c r="AK49" s="134"/>
      <c r="AL49" s="134"/>
      <c r="AM49" s="134"/>
      <c r="AN49" s="134"/>
      <c r="AO49" s="134"/>
      <c r="AP49" s="134"/>
      <c r="AQ49" s="134"/>
      <c r="AR49" s="134"/>
      <c r="AS49" s="134"/>
      <c r="AT49" s="134"/>
      <c r="AU49" s="134"/>
      <c r="AV49" s="134"/>
      <c r="AW49" s="134"/>
      <c r="AX49" s="134"/>
      <c r="AY49" s="134"/>
      <c r="AZ49" s="134"/>
      <c r="BA49" s="134"/>
      <c r="BB49" s="134"/>
      <c r="BC49" s="134"/>
      <c r="BD49" s="134"/>
      <c r="BE49" s="134"/>
      <c r="BF49" s="134"/>
    </row>
    <row r="50" spans="1:58" x14ac:dyDescent="0.4">
      <c r="A50" s="134"/>
      <c r="B50" s="134"/>
      <c r="C50" s="134"/>
      <c r="D50" s="134"/>
      <c r="E50" s="134"/>
      <c r="F50" s="134"/>
      <c r="G50" s="134"/>
      <c r="H50" s="134"/>
      <c r="I50" s="134"/>
      <c r="J50" s="134"/>
      <c r="K50" s="134"/>
      <c r="L50" s="134"/>
      <c r="M50" s="134"/>
      <c r="N50" s="134"/>
      <c r="O50" s="134"/>
      <c r="P50" s="134"/>
      <c r="Q50" s="134"/>
      <c r="R50" s="134"/>
      <c r="S50" s="134"/>
      <c r="T50" s="134"/>
      <c r="U50" s="134"/>
      <c r="V50" s="134"/>
      <c r="W50" s="134"/>
      <c r="X50" s="134"/>
      <c r="Y50" s="134"/>
      <c r="Z50" s="134"/>
      <c r="AA50" s="134"/>
      <c r="AB50" s="134"/>
      <c r="AC50" s="134"/>
      <c r="AD50" s="134"/>
      <c r="AE50" s="134"/>
      <c r="AF50" s="134"/>
      <c r="AG50" s="134"/>
      <c r="AH50" s="134"/>
      <c r="AI50" s="134"/>
      <c r="AJ50" s="134"/>
      <c r="AK50" s="134"/>
      <c r="AL50" s="134"/>
      <c r="AM50" s="134"/>
      <c r="AN50" s="134"/>
      <c r="AO50" s="134"/>
      <c r="AP50" s="134"/>
      <c r="AQ50" s="134"/>
      <c r="AR50" s="134"/>
      <c r="AS50" s="134"/>
      <c r="AT50" s="134"/>
      <c r="AU50" s="134"/>
      <c r="AV50" s="134"/>
      <c r="AW50" s="134"/>
      <c r="AX50" s="134"/>
      <c r="AY50" s="134"/>
      <c r="AZ50" s="134"/>
      <c r="BA50" s="134"/>
      <c r="BB50" s="134"/>
      <c r="BC50" s="134"/>
      <c r="BD50" s="134"/>
      <c r="BE50" s="134"/>
      <c r="BF50" s="134"/>
    </row>
    <row r="51" spans="1:58" x14ac:dyDescent="0.4">
      <c r="A51" s="134"/>
      <c r="B51" s="134"/>
      <c r="C51" s="134"/>
      <c r="D51" s="134"/>
      <c r="E51" s="134"/>
      <c r="F51" s="134"/>
      <c r="G51" s="134"/>
      <c r="H51" s="134"/>
      <c r="I51" s="134"/>
      <c r="J51" s="134"/>
      <c r="K51" s="134"/>
      <c r="L51" s="134"/>
      <c r="M51" s="134"/>
      <c r="N51" s="134"/>
      <c r="O51" s="134"/>
      <c r="P51" s="134"/>
      <c r="Q51" s="134"/>
      <c r="R51" s="134"/>
      <c r="S51" s="134"/>
      <c r="T51" s="134"/>
      <c r="U51" s="134"/>
      <c r="V51" s="134"/>
      <c r="W51" s="134"/>
      <c r="X51" s="134"/>
      <c r="Y51" s="134"/>
      <c r="Z51" s="134"/>
      <c r="AA51" s="134"/>
      <c r="AB51" s="134"/>
      <c r="AC51" s="134"/>
      <c r="AD51" s="134"/>
      <c r="AE51" s="134"/>
      <c r="AF51" s="134"/>
      <c r="AG51" s="134"/>
      <c r="AH51" s="134"/>
      <c r="AI51" s="134"/>
      <c r="AJ51" s="134"/>
      <c r="AK51" s="134"/>
      <c r="AL51" s="134"/>
      <c r="AM51" s="134"/>
      <c r="AN51" s="134"/>
      <c r="AO51" s="134"/>
      <c r="AP51" s="134"/>
      <c r="AQ51" s="134"/>
      <c r="AR51" s="134"/>
      <c r="AS51" s="134"/>
      <c r="AT51" s="134"/>
      <c r="AU51" s="134"/>
      <c r="AV51" s="134"/>
      <c r="AW51" s="134"/>
      <c r="AX51" s="134"/>
      <c r="AY51" s="134"/>
      <c r="AZ51" s="134"/>
      <c r="BA51" s="134"/>
      <c r="BB51" s="134"/>
      <c r="BC51" s="134"/>
      <c r="BD51" s="134"/>
      <c r="BE51" s="134"/>
      <c r="BF51" s="134"/>
    </row>
    <row r="52" spans="1:58" x14ac:dyDescent="0.4">
      <c r="A52" s="134"/>
      <c r="B52" s="134"/>
      <c r="C52" s="134"/>
      <c r="D52" s="134"/>
      <c r="E52" s="134"/>
      <c r="F52" s="134"/>
      <c r="G52" s="134"/>
      <c r="H52" s="134"/>
      <c r="I52" s="134"/>
      <c r="J52" s="134"/>
      <c r="K52" s="134"/>
      <c r="L52" s="134"/>
      <c r="M52" s="134"/>
      <c r="N52" s="134"/>
      <c r="O52" s="134"/>
      <c r="P52" s="134"/>
      <c r="Q52" s="134"/>
      <c r="R52" s="134"/>
      <c r="S52" s="134"/>
      <c r="T52" s="134"/>
      <c r="U52" s="134"/>
      <c r="V52" s="134"/>
      <c r="W52" s="134"/>
      <c r="X52" s="134"/>
      <c r="Y52" s="134"/>
      <c r="Z52" s="134"/>
      <c r="AA52" s="134"/>
      <c r="AB52" s="134"/>
      <c r="AC52" s="134"/>
      <c r="AD52" s="134"/>
      <c r="AE52" s="134"/>
      <c r="AF52" s="134"/>
      <c r="AG52" s="134"/>
      <c r="AH52" s="134"/>
      <c r="AI52" s="134"/>
      <c r="AJ52" s="134"/>
      <c r="AK52" s="134"/>
      <c r="AL52" s="134"/>
      <c r="AM52" s="134"/>
      <c r="AN52" s="134"/>
      <c r="AO52" s="134"/>
      <c r="AP52" s="134"/>
      <c r="AQ52" s="134"/>
      <c r="AR52" s="134"/>
      <c r="AS52" s="134"/>
      <c r="AT52" s="134"/>
      <c r="AU52" s="134"/>
      <c r="AV52" s="134"/>
      <c r="AW52" s="134"/>
      <c r="AX52" s="134"/>
      <c r="AY52" s="134"/>
      <c r="AZ52" s="134"/>
      <c r="BA52" s="134"/>
      <c r="BB52" s="134"/>
      <c r="BC52" s="134"/>
      <c r="BD52" s="134"/>
      <c r="BE52" s="134"/>
      <c r="BF52" s="134"/>
    </row>
    <row r="53" spans="1:58" x14ac:dyDescent="0.4">
      <c r="A53" s="134"/>
      <c r="B53" s="134"/>
      <c r="C53" s="134"/>
      <c r="D53" s="134"/>
      <c r="E53" s="134"/>
      <c r="F53" s="134"/>
      <c r="G53" s="134"/>
      <c r="H53" s="134"/>
      <c r="I53" s="134"/>
      <c r="J53" s="134"/>
      <c r="K53" s="134"/>
      <c r="L53" s="134"/>
      <c r="M53" s="134"/>
      <c r="N53" s="134"/>
      <c r="O53" s="134"/>
      <c r="P53" s="134"/>
      <c r="Q53" s="134"/>
      <c r="R53" s="134"/>
      <c r="S53" s="134"/>
      <c r="T53" s="134"/>
      <c r="U53" s="134"/>
      <c r="V53" s="134"/>
      <c r="W53" s="134"/>
      <c r="X53" s="134"/>
      <c r="Y53" s="134"/>
      <c r="Z53" s="134"/>
      <c r="AA53" s="134"/>
      <c r="AB53" s="134"/>
      <c r="AC53" s="134"/>
      <c r="AD53" s="134"/>
      <c r="AE53" s="134"/>
      <c r="AF53" s="134"/>
      <c r="AG53" s="134"/>
      <c r="AH53" s="134"/>
      <c r="AI53" s="134"/>
      <c r="AJ53" s="134"/>
      <c r="AK53" s="134"/>
      <c r="AL53" s="134"/>
      <c r="AM53" s="134"/>
      <c r="AN53" s="134"/>
      <c r="AO53" s="134"/>
      <c r="AP53" s="134"/>
      <c r="AQ53" s="134"/>
      <c r="AR53" s="134"/>
      <c r="AS53" s="134"/>
      <c r="AT53" s="134"/>
      <c r="AU53" s="134"/>
      <c r="AV53" s="134"/>
      <c r="AW53" s="134"/>
      <c r="AX53" s="134"/>
      <c r="AY53" s="134"/>
      <c r="AZ53" s="134"/>
      <c r="BA53" s="134"/>
      <c r="BB53" s="134"/>
      <c r="BC53" s="134"/>
      <c r="BD53" s="134"/>
      <c r="BE53" s="134"/>
      <c r="BF53" s="134"/>
    </row>
    <row r="54" spans="1:58" x14ac:dyDescent="0.4">
      <c r="A54" s="134"/>
      <c r="B54" s="134"/>
      <c r="C54" s="134"/>
      <c r="D54" s="134"/>
      <c r="E54" s="134"/>
      <c r="F54" s="134"/>
      <c r="G54" s="134"/>
      <c r="H54" s="134"/>
      <c r="I54" s="134"/>
      <c r="J54" s="134"/>
      <c r="K54" s="134"/>
      <c r="L54" s="134"/>
      <c r="M54" s="134"/>
      <c r="N54" s="134"/>
      <c r="O54" s="134"/>
      <c r="P54" s="134"/>
      <c r="Q54" s="134"/>
      <c r="R54" s="134"/>
      <c r="S54" s="134"/>
      <c r="T54" s="134"/>
      <c r="U54" s="134"/>
      <c r="V54" s="134"/>
      <c r="W54" s="134"/>
      <c r="X54" s="134"/>
      <c r="Y54" s="134"/>
      <c r="Z54" s="134"/>
      <c r="AA54" s="134"/>
      <c r="AB54" s="134"/>
      <c r="AC54" s="134"/>
      <c r="AD54" s="134"/>
      <c r="AE54" s="134"/>
      <c r="AF54" s="134"/>
      <c r="AG54" s="134"/>
      <c r="AH54" s="134"/>
      <c r="AI54" s="134"/>
      <c r="AJ54" s="134"/>
      <c r="AK54" s="134"/>
      <c r="AL54" s="134"/>
      <c r="AM54" s="134"/>
      <c r="AN54" s="134"/>
      <c r="AO54" s="134"/>
      <c r="AP54" s="134"/>
      <c r="AQ54" s="134"/>
      <c r="AR54" s="134"/>
      <c r="AS54" s="134"/>
      <c r="AT54" s="134"/>
      <c r="AU54" s="134"/>
      <c r="AV54" s="134"/>
      <c r="AW54" s="134"/>
      <c r="AX54" s="134"/>
      <c r="AY54" s="134"/>
      <c r="AZ54" s="134"/>
      <c r="BA54" s="134"/>
      <c r="BB54" s="134"/>
      <c r="BC54" s="134"/>
      <c r="BD54" s="134"/>
      <c r="BE54" s="134"/>
      <c r="BF54" s="134"/>
    </row>
    <row r="55" spans="1:58" x14ac:dyDescent="0.4">
      <c r="A55" s="134"/>
      <c r="B55" s="134"/>
      <c r="C55" s="134"/>
      <c r="D55" s="134"/>
      <c r="E55" s="134"/>
      <c r="F55" s="134"/>
      <c r="G55" s="134"/>
      <c r="H55" s="134"/>
      <c r="I55" s="134"/>
      <c r="J55" s="134"/>
      <c r="K55" s="134"/>
      <c r="L55" s="134"/>
      <c r="M55" s="134"/>
      <c r="N55" s="134"/>
      <c r="O55" s="134"/>
      <c r="P55" s="134"/>
      <c r="Q55" s="134"/>
      <c r="R55" s="134"/>
      <c r="S55" s="134"/>
      <c r="T55" s="134"/>
      <c r="U55" s="134"/>
      <c r="V55" s="134"/>
      <c r="W55" s="134"/>
      <c r="X55" s="134"/>
      <c r="Y55" s="134"/>
      <c r="Z55" s="134"/>
      <c r="AA55" s="134"/>
      <c r="AB55" s="134"/>
      <c r="AC55" s="134"/>
      <c r="AD55" s="134"/>
      <c r="AE55" s="134"/>
      <c r="AF55" s="134"/>
      <c r="AG55" s="134"/>
      <c r="AH55" s="134"/>
      <c r="AI55" s="134"/>
      <c r="AJ55" s="134"/>
      <c r="AK55" s="134"/>
      <c r="AL55" s="134"/>
      <c r="AM55" s="134"/>
      <c r="AN55" s="134"/>
      <c r="AO55" s="134"/>
      <c r="AP55" s="134"/>
      <c r="AQ55" s="134"/>
      <c r="AR55" s="134"/>
      <c r="AS55" s="134"/>
      <c r="AT55" s="134"/>
      <c r="AU55" s="134"/>
      <c r="AV55" s="134"/>
      <c r="AW55" s="134"/>
      <c r="AX55" s="134"/>
      <c r="AY55" s="134"/>
      <c r="AZ55" s="134"/>
      <c r="BA55" s="134"/>
      <c r="BB55" s="134"/>
      <c r="BC55" s="134"/>
      <c r="BD55" s="134"/>
      <c r="BE55" s="134"/>
      <c r="BF55" s="134"/>
    </row>
    <row r="56" spans="1:58" x14ac:dyDescent="0.4">
      <c r="A56" s="134"/>
      <c r="B56" s="134"/>
      <c r="C56" s="134"/>
      <c r="D56" s="134"/>
      <c r="E56" s="134"/>
      <c r="F56" s="134"/>
      <c r="G56" s="134"/>
      <c r="H56" s="134"/>
      <c r="I56" s="134"/>
      <c r="J56" s="134"/>
      <c r="K56" s="134"/>
      <c r="L56" s="134"/>
      <c r="M56" s="134"/>
      <c r="N56" s="134"/>
      <c r="O56" s="134"/>
      <c r="P56" s="134"/>
      <c r="Q56" s="134"/>
      <c r="R56" s="134"/>
      <c r="S56" s="134"/>
      <c r="T56" s="134"/>
      <c r="U56" s="134"/>
      <c r="V56" s="134"/>
      <c r="W56" s="134"/>
      <c r="X56" s="134"/>
      <c r="Y56" s="134"/>
      <c r="Z56" s="134"/>
      <c r="AA56" s="134"/>
      <c r="AB56" s="134"/>
      <c r="AC56" s="134"/>
      <c r="AD56" s="134"/>
      <c r="AE56" s="134"/>
      <c r="AF56" s="134"/>
      <c r="AG56" s="134"/>
      <c r="AH56" s="134"/>
      <c r="AI56" s="134"/>
      <c r="AJ56" s="134"/>
      <c r="AK56" s="134"/>
      <c r="AL56" s="134"/>
      <c r="AM56" s="134"/>
      <c r="AN56" s="134"/>
      <c r="AO56" s="134"/>
      <c r="AP56" s="134"/>
      <c r="AQ56" s="134"/>
      <c r="AR56" s="134"/>
      <c r="AS56" s="134"/>
      <c r="AT56" s="134"/>
      <c r="AU56" s="134"/>
      <c r="AV56" s="134"/>
      <c r="AW56" s="134"/>
      <c r="AX56" s="134"/>
      <c r="AY56" s="134"/>
      <c r="AZ56" s="134"/>
      <c r="BA56" s="134"/>
      <c r="BB56" s="134"/>
      <c r="BC56" s="134"/>
      <c r="BD56" s="134"/>
      <c r="BE56" s="134"/>
      <c r="BF56" s="134"/>
    </row>
  </sheetData>
  <sheetProtection algorithmName="SHA-512" hashValue="RMZDiqKgouyM91iym2O5bhnzaU3EbUpVMkHDS9uVbRVgkxlhRm0rOPeBWXjY48bKvn4jNkEFrhWw56DO9BMStg==" saltValue="8EGPXC2S36wGhe0NZD5X5g==" spinCount="100000" sheet="1" objects="1" scenarios="1"/>
  <mergeCells count="70">
    <mergeCell ref="A38:E39"/>
    <mergeCell ref="F38:G39"/>
    <mergeCell ref="I38:L38"/>
    <mergeCell ref="H39:L39"/>
    <mergeCell ref="A34:G34"/>
    <mergeCell ref="I34:L34"/>
    <mergeCell ref="A35:G37"/>
    <mergeCell ref="I35:L35"/>
    <mergeCell ref="I36:L36"/>
    <mergeCell ref="I37:L37"/>
    <mergeCell ref="A27:G29"/>
    <mergeCell ref="I27:L27"/>
    <mergeCell ref="I28:L28"/>
    <mergeCell ref="I29:L29"/>
    <mergeCell ref="A30:E31"/>
    <mergeCell ref="F30:G31"/>
    <mergeCell ref="I30:L30"/>
    <mergeCell ref="H31:L31"/>
    <mergeCell ref="A22:E23"/>
    <mergeCell ref="F22:G23"/>
    <mergeCell ref="I22:L22"/>
    <mergeCell ref="H23:L23"/>
    <mergeCell ref="A26:G26"/>
    <mergeCell ref="I26:L26"/>
    <mergeCell ref="A18:G18"/>
    <mergeCell ref="I18:L18"/>
    <mergeCell ref="A19:G21"/>
    <mergeCell ref="I19:L19"/>
    <mergeCell ref="I20:L20"/>
    <mergeCell ref="I21:L21"/>
    <mergeCell ref="H10:L10"/>
    <mergeCell ref="AD10:AD13"/>
    <mergeCell ref="AE10:AG15"/>
    <mergeCell ref="H14:L14"/>
    <mergeCell ref="H15:L15"/>
    <mergeCell ref="H11:L11"/>
    <mergeCell ref="H12:L12"/>
    <mergeCell ref="H13:L13"/>
    <mergeCell ref="N4:P4"/>
    <mergeCell ref="AC4:AC5"/>
    <mergeCell ref="H8:L8"/>
    <mergeCell ref="AE8:AG8"/>
    <mergeCell ref="H9:L9"/>
    <mergeCell ref="A1:B2"/>
    <mergeCell ref="C1:C2"/>
    <mergeCell ref="F1:J2"/>
    <mergeCell ref="K1:AC2"/>
    <mergeCell ref="H3:L3"/>
    <mergeCell ref="AI12:AN13"/>
    <mergeCell ref="A4:A5"/>
    <mergeCell ref="B4:B5"/>
    <mergeCell ref="C4:C5"/>
    <mergeCell ref="D4:D5"/>
    <mergeCell ref="E4:E5"/>
    <mergeCell ref="AE4:AG6"/>
    <mergeCell ref="A6:A15"/>
    <mergeCell ref="H6:L6"/>
    <mergeCell ref="AC6:AC15"/>
    <mergeCell ref="H7:L7"/>
    <mergeCell ref="AE7:AG7"/>
    <mergeCell ref="F4:F5"/>
    <mergeCell ref="G4:G5"/>
    <mergeCell ref="H4:L5"/>
    <mergeCell ref="M4:M5"/>
    <mergeCell ref="AF2:AG2"/>
    <mergeCell ref="AI4:AN4"/>
    <mergeCell ref="AI6:AN6"/>
    <mergeCell ref="AI10:AN10"/>
    <mergeCell ref="AI11:AN11"/>
    <mergeCell ref="AI1:AN2"/>
  </mergeCells>
  <pageMargins left="0.7" right="0.7" top="0.75" bottom="0.75" header="0.3" footer="0.3"/>
  <pageSetup paperSize="9" scale="60"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oglio9">
    <pageSetUpPr fitToPage="1"/>
  </sheetPr>
  <dimension ref="A1:AT102"/>
  <sheetViews>
    <sheetView showGridLines="0" zoomScale="75" zoomScaleNormal="75" workbookViewId="0">
      <selection activeCell="K16" sqref="K16"/>
    </sheetView>
  </sheetViews>
  <sheetFormatPr defaultRowHeight="13.15" x14ac:dyDescent="0.4"/>
  <cols>
    <col min="1" max="1" width="7" customWidth="1"/>
    <col min="2" max="2" width="3.85546875" customWidth="1"/>
    <col min="3" max="3" width="28.640625" customWidth="1"/>
    <col min="4" max="5" width="18.85546875" customWidth="1"/>
    <col min="6" max="6" width="15.640625" customWidth="1"/>
    <col min="7" max="7" width="12.640625" customWidth="1"/>
    <col min="8" max="8" width="5.640625" customWidth="1"/>
    <col min="9" max="12" width="1.85546875" customWidth="1"/>
    <col min="13" max="13" width="9.640625" customWidth="1"/>
    <col min="14" max="16" width="6.140625" customWidth="1"/>
    <col min="17" max="26" width="0" hidden="1" customWidth="1"/>
    <col min="27" max="27" width="0.140625" customWidth="1"/>
    <col min="28" max="28" width="2" customWidth="1"/>
    <col min="29" max="29" width="12.640625" customWidth="1"/>
    <col min="30" max="30" width="2.640625" customWidth="1"/>
    <col min="31" max="31" width="20.35546875" customWidth="1"/>
    <col min="32" max="32" width="1.640625" customWidth="1"/>
    <col min="33" max="33" width="6.640625" customWidth="1"/>
    <col min="34" max="34" width="2.640625" customWidth="1"/>
    <col min="39" max="39" width="2.640625" customWidth="1"/>
  </cols>
  <sheetData>
    <row r="1" spans="1:46" ht="25.15" customHeight="1" thickBot="1" x14ac:dyDescent="0.45">
      <c r="A1" s="704" t="s">
        <v>108</v>
      </c>
      <c r="B1" s="705"/>
      <c r="C1" s="708"/>
      <c r="D1" s="210" t="s">
        <v>84</v>
      </c>
      <c r="E1" s="211" t="s">
        <v>5</v>
      </c>
      <c r="F1" s="727" t="s">
        <v>142</v>
      </c>
      <c r="G1" s="728"/>
      <c r="H1" s="728"/>
      <c r="I1" s="728"/>
      <c r="J1" s="728"/>
      <c r="K1" s="721" t="str">
        <f>IF(+'SCHEDE '!B2=0,"Inserire il nome nel file SCHEDE",+'SCHEDE '!B2)</f>
        <v/>
      </c>
      <c r="L1" s="722"/>
      <c r="M1" s="722"/>
      <c r="N1" s="722"/>
      <c r="O1" s="722"/>
      <c r="P1" s="722"/>
      <c r="Q1" s="722"/>
      <c r="R1" s="722"/>
      <c r="S1" s="722"/>
      <c r="T1" s="722"/>
      <c r="U1" s="722"/>
      <c r="V1" s="722"/>
      <c r="W1" s="722"/>
      <c r="X1" s="722"/>
      <c r="Y1" s="722"/>
      <c r="Z1" s="722"/>
      <c r="AA1" s="722"/>
      <c r="AB1" s="722"/>
      <c r="AC1" s="723"/>
      <c r="AD1" s="134"/>
      <c r="AE1" s="134"/>
      <c r="AF1" s="134"/>
      <c r="AG1" s="134"/>
      <c r="AH1" s="134"/>
      <c r="AI1" s="774" t="s">
        <v>230</v>
      </c>
      <c r="AJ1" s="775"/>
      <c r="AK1" s="775"/>
      <c r="AL1" s="775"/>
      <c r="AM1" s="775"/>
      <c r="AN1" s="776"/>
      <c r="AO1" s="134"/>
      <c r="AP1" s="134"/>
      <c r="AQ1" s="134"/>
      <c r="AR1" s="134"/>
      <c r="AS1" s="134"/>
      <c r="AT1" s="134"/>
    </row>
    <row r="2" spans="1:46" ht="25.15" customHeight="1" thickBot="1" x14ac:dyDescent="0.45">
      <c r="A2" s="706"/>
      <c r="B2" s="707"/>
      <c r="C2" s="709"/>
      <c r="D2" s="192"/>
      <c r="E2" s="193"/>
      <c r="F2" s="729"/>
      <c r="G2" s="730"/>
      <c r="H2" s="730"/>
      <c r="I2" s="730"/>
      <c r="J2" s="730"/>
      <c r="K2" s="724"/>
      <c r="L2" s="725"/>
      <c r="M2" s="725"/>
      <c r="N2" s="725"/>
      <c r="O2" s="725"/>
      <c r="P2" s="725"/>
      <c r="Q2" s="725"/>
      <c r="R2" s="725"/>
      <c r="S2" s="725"/>
      <c r="T2" s="725"/>
      <c r="U2" s="725"/>
      <c r="V2" s="725"/>
      <c r="W2" s="725"/>
      <c r="X2" s="725"/>
      <c r="Y2" s="725"/>
      <c r="Z2" s="725"/>
      <c r="AA2" s="725"/>
      <c r="AB2" s="725"/>
      <c r="AC2" s="726"/>
      <c r="AD2" s="134"/>
      <c r="AE2" s="163" t="s">
        <v>7</v>
      </c>
      <c r="AF2" s="639" t="str">
        <f>+Start!X4</f>
        <v>21.2</v>
      </c>
      <c r="AG2" s="640"/>
      <c r="AH2" s="134"/>
      <c r="AI2" s="777"/>
      <c r="AJ2" s="778"/>
      <c r="AK2" s="778"/>
      <c r="AL2" s="778"/>
      <c r="AM2" s="778"/>
      <c r="AN2" s="779"/>
      <c r="AO2" s="134"/>
      <c r="AP2" s="134"/>
      <c r="AQ2" s="134"/>
      <c r="AR2" s="134"/>
      <c r="AS2" s="134"/>
      <c r="AT2" s="134"/>
    </row>
    <row r="3" spans="1:46" ht="25.15" customHeight="1" thickBot="1" x14ac:dyDescent="0.45">
      <c r="A3" s="153"/>
      <c r="B3" s="153"/>
      <c r="C3" s="153"/>
      <c r="D3" s="153"/>
      <c r="E3" s="153"/>
      <c r="F3" s="191"/>
      <c r="G3" s="189" t="s">
        <v>134</v>
      </c>
      <c r="H3" s="711" t="s">
        <v>143</v>
      </c>
      <c r="I3" s="712"/>
      <c r="J3" s="712"/>
      <c r="K3" s="712"/>
      <c r="L3" s="713"/>
      <c r="M3" s="153"/>
      <c r="N3" s="153"/>
      <c r="O3" s="134"/>
      <c r="P3" s="134"/>
      <c r="Q3" s="134"/>
      <c r="R3" s="134"/>
      <c r="S3" s="134"/>
      <c r="T3" s="134"/>
      <c r="U3" s="134"/>
      <c r="V3" s="134"/>
      <c r="W3" s="134"/>
      <c r="X3" s="134"/>
      <c r="Y3" s="134"/>
      <c r="Z3" s="134"/>
      <c r="AA3" s="134"/>
      <c r="AB3" s="134"/>
      <c r="AC3" s="134"/>
      <c r="AD3" s="134"/>
      <c r="AE3" s="134"/>
      <c r="AF3" s="134"/>
      <c r="AG3" s="134"/>
      <c r="AH3" s="134"/>
      <c r="AI3" s="134"/>
      <c r="AJ3" s="134"/>
      <c r="AK3" s="134"/>
      <c r="AL3" s="134"/>
      <c r="AM3" s="134"/>
      <c r="AN3" s="134"/>
      <c r="AO3" s="134"/>
      <c r="AP3" s="134"/>
      <c r="AQ3" s="134"/>
      <c r="AR3" s="134"/>
      <c r="AS3" s="134"/>
      <c r="AT3" s="134"/>
    </row>
    <row r="4" spans="1:46" ht="30" customHeight="1" thickTop="1" x14ac:dyDescent="0.4">
      <c r="A4" s="784" t="s">
        <v>108</v>
      </c>
      <c r="B4" s="664" t="s">
        <v>89</v>
      </c>
      <c r="C4" s="716" t="s">
        <v>83</v>
      </c>
      <c r="D4" s="714" t="s">
        <v>84</v>
      </c>
      <c r="E4" s="714" t="s">
        <v>5</v>
      </c>
      <c r="F4" s="666" t="s">
        <v>107</v>
      </c>
      <c r="G4" s="702" t="s">
        <v>151</v>
      </c>
      <c r="H4" s="731" t="s">
        <v>149</v>
      </c>
      <c r="I4" s="732"/>
      <c r="J4" s="732"/>
      <c r="K4" s="732"/>
      <c r="L4" s="733"/>
      <c r="M4" s="694" t="s">
        <v>6</v>
      </c>
      <c r="N4" s="696" t="s">
        <v>88</v>
      </c>
      <c r="O4" s="697"/>
      <c r="P4" s="698"/>
      <c r="Q4" s="95" t="s">
        <v>90</v>
      </c>
      <c r="R4" s="95" t="s">
        <v>91</v>
      </c>
      <c r="S4" s="95" t="s">
        <v>92</v>
      </c>
      <c r="T4" s="95" t="s">
        <v>93</v>
      </c>
      <c r="U4" s="95" t="s">
        <v>94</v>
      </c>
      <c r="V4" s="95" t="s">
        <v>95</v>
      </c>
      <c r="W4" s="95" t="s">
        <v>96</v>
      </c>
      <c r="X4" s="95" t="s">
        <v>97</v>
      </c>
      <c r="Y4" s="95" t="s">
        <v>98</v>
      </c>
      <c r="AA4" s="90"/>
      <c r="AB4" s="134"/>
      <c r="AC4" s="786" t="s">
        <v>135</v>
      </c>
      <c r="AD4" s="135"/>
      <c r="AE4" s="649" t="s">
        <v>111</v>
      </c>
      <c r="AF4" s="650"/>
      <c r="AG4" s="651"/>
      <c r="AH4" s="134"/>
      <c r="AI4" s="780" t="s">
        <v>144</v>
      </c>
      <c r="AJ4" s="780"/>
      <c r="AK4" s="780"/>
      <c r="AL4" s="780"/>
      <c r="AM4" s="780"/>
      <c r="AN4" s="780"/>
      <c r="AO4" s="134"/>
      <c r="AP4" s="134"/>
      <c r="AQ4" s="134"/>
      <c r="AR4" s="134"/>
      <c r="AS4" s="134"/>
      <c r="AT4" s="134"/>
    </row>
    <row r="5" spans="1:46" ht="30" customHeight="1" thickBot="1" x14ac:dyDescent="0.45">
      <c r="A5" s="785"/>
      <c r="B5" s="665"/>
      <c r="C5" s="717"/>
      <c r="D5" s="715"/>
      <c r="E5" s="715"/>
      <c r="F5" s="667"/>
      <c r="G5" s="703"/>
      <c r="H5" s="734"/>
      <c r="I5" s="735"/>
      <c r="J5" s="735"/>
      <c r="K5" s="735"/>
      <c r="L5" s="736"/>
      <c r="M5" s="695"/>
      <c r="N5" s="89" t="s">
        <v>85</v>
      </c>
      <c r="O5" s="4" t="s">
        <v>86</v>
      </c>
      <c r="P5" s="5" t="s">
        <v>87</v>
      </c>
      <c r="Q5" s="95" t="s">
        <v>99</v>
      </c>
      <c r="R5" s="96"/>
      <c r="S5" s="96"/>
      <c r="T5" s="96"/>
      <c r="U5" s="96"/>
      <c r="V5" s="96"/>
      <c r="W5" s="96"/>
      <c r="X5" s="96"/>
      <c r="Y5" s="96"/>
      <c r="AA5" s="90"/>
      <c r="AB5" s="134"/>
      <c r="AC5" s="787"/>
      <c r="AD5" s="135"/>
      <c r="AE5" s="652"/>
      <c r="AF5" s="653"/>
      <c r="AG5" s="654"/>
      <c r="AH5" s="134"/>
      <c r="AI5" s="397" t="s">
        <v>145</v>
      </c>
      <c r="AJ5" s="397"/>
      <c r="AK5" s="397"/>
      <c r="AL5" s="397"/>
      <c r="AM5" s="398"/>
      <c r="AN5" s="408"/>
      <c r="AO5" s="134"/>
      <c r="AP5" s="134"/>
      <c r="AQ5" s="134"/>
      <c r="AR5" s="134"/>
      <c r="AS5" s="134"/>
      <c r="AT5" s="134"/>
    </row>
    <row r="6" spans="1:46" ht="25.15" customHeight="1" thickBot="1" x14ac:dyDescent="0.6">
      <c r="A6" s="691" t="str">
        <f>IF(+Anno_1=0,"",+Anno_1)</f>
        <v/>
      </c>
      <c r="B6" s="91">
        <v>1</v>
      </c>
      <c r="C6" s="155"/>
      <c r="D6" s="201"/>
      <c r="E6" s="202"/>
      <c r="F6" s="154" t="str">
        <f t="shared" ref="F6:F15" si="0">IF(OR(D6=0,E6=0,+Anno_1=0),"",IF(OR(E6&gt;data_2,D6&lt;data_1),"DATA ERRATA","ok"))</f>
        <v/>
      </c>
      <c r="G6" s="199"/>
      <c r="H6" s="699"/>
      <c r="I6" s="700"/>
      <c r="J6" s="700"/>
      <c r="K6" s="700"/>
      <c r="L6" s="701"/>
      <c r="M6" s="196">
        <f>IF(G6=0,0,      IF(H6=0,0,IF(AND(G6&lt;&gt;"AA",G6&lt;&gt;"AT",G6&lt;&gt;"CS",G6&lt;&gt;"ALTRO"),"ERRORE",IF(AND(H6&lt;&gt;"NON",H6&lt;&gt;"SS",H6&lt;&gt;"ENTE"),"ERRORE",ROUND(E6-D6+1,0)))))</f>
        <v>0</v>
      </c>
      <c r="N6" s="100">
        <f t="shared" ref="N6" si="1">FLOOR(R6,1)</f>
        <v>0</v>
      </c>
      <c r="O6" s="101">
        <f t="shared" ref="O6" si="2">FLOOR(V6,1)</f>
        <v>0</v>
      </c>
      <c r="P6" s="102">
        <f t="shared" ref="P6" si="3">U6-X6</f>
        <v>0</v>
      </c>
      <c r="Q6" s="92">
        <f t="shared" ref="Q6" si="4">T6+X6+Y6</f>
        <v>0</v>
      </c>
      <c r="R6" s="93">
        <f t="shared" ref="R6" si="5">M6/365</f>
        <v>0</v>
      </c>
      <c r="S6" s="93">
        <f t="shared" ref="S6" si="6">FLOOR(R6,1)</f>
        <v>0</v>
      </c>
      <c r="T6" s="93">
        <f t="shared" ref="T6" si="7">S6*365</f>
        <v>0</v>
      </c>
      <c r="U6" s="93">
        <f t="shared" ref="U6" si="8">M6-T6</f>
        <v>0</v>
      </c>
      <c r="V6" s="93">
        <f t="shared" ref="V6" si="9">U6/30</f>
        <v>0</v>
      </c>
      <c r="W6" s="93">
        <f t="shared" ref="W6" si="10">FLOOR(V6,1)</f>
        <v>0</v>
      </c>
      <c r="X6" s="93">
        <f t="shared" ref="X6" si="11">W6*30</f>
        <v>0</v>
      </c>
      <c r="Y6" s="6">
        <f t="shared" ref="Y6" si="12">U6-X6</f>
        <v>0</v>
      </c>
      <c r="AA6" s="90"/>
      <c r="AB6" s="134"/>
      <c r="AC6" s="691" t="str">
        <f>IF(+Anno_1=0,"",+Anno_1)</f>
        <v/>
      </c>
      <c r="AD6" s="136"/>
      <c r="AE6" s="652"/>
      <c r="AF6" s="653"/>
      <c r="AG6" s="654"/>
      <c r="AH6" s="134"/>
      <c r="AI6" s="780" t="s">
        <v>146</v>
      </c>
      <c r="AJ6" s="780"/>
      <c r="AK6" s="780"/>
      <c r="AL6" s="780"/>
      <c r="AM6" s="780"/>
      <c r="AN6" s="780"/>
      <c r="AO6" s="134"/>
      <c r="AP6" s="134"/>
      <c r="AQ6" s="134"/>
      <c r="AR6" s="134"/>
      <c r="AS6" s="134"/>
      <c r="AT6" s="134"/>
    </row>
    <row r="7" spans="1:46" ht="25.15" customHeight="1" thickBot="1" x14ac:dyDescent="0.6">
      <c r="A7" s="692"/>
      <c r="B7" s="91">
        <v>2</v>
      </c>
      <c r="C7" s="155"/>
      <c r="D7" s="201"/>
      <c r="E7" s="202"/>
      <c r="F7" s="154" t="str">
        <f t="shared" si="0"/>
        <v/>
      </c>
      <c r="G7" s="199"/>
      <c r="H7" s="699"/>
      <c r="I7" s="700"/>
      <c r="J7" s="700"/>
      <c r="K7" s="700"/>
      <c r="L7" s="701"/>
      <c r="M7" s="196">
        <f>IF(G7=0,0,      IF(H7=0,0,IF(AND(G7&lt;&gt;"AA",G7&lt;&gt;"AT",G7&lt;&gt;"CS",G7&lt;&gt;"ALTRO"),"ERRORE",IF(AND(H7&lt;&gt;"NON",H7&lt;&gt;"SS",H7&lt;&gt;"ENTE"),"ERRORE",ROUND(E7-D7+1,0)))))</f>
        <v>0</v>
      </c>
      <c r="N7" s="100">
        <f t="shared" ref="N7:N9" si="13">FLOOR(R7,1)</f>
        <v>0</v>
      </c>
      <c r="O7" s="101">
        <f t="shared" ref="O7:O9" si="14">FLOOR(V7,1)</f>
        <v>0</v>
      </c>
      <c r="P7" s="102">
        <f t="shared" ref="P7:P9" si="15">U7-X7</f>
        <v>0</v>
      </c>
      <c r="Q7" s="92">
        <f t="shared" ref="Q7:Q9" si="16">T7+X7+Y7</f>
        <v>0</v>
      </c>
      <c r="R7" s="93">
        <f t="shared" ref="R7:R9" si="17">M7/365</f>
        <v>0</v>
      </c>
      <c r="S7" s="93">
        <f t="shared" ref="S7:S16" si="18">FLOOR(R7,1)</f>
        <v>0</v>
      </c>
      <c r="T7" s="93">
        <f t="shared" ref="T7:T16" si="19">S7*365</f>
        <v>0</v>
      </c>
      <c r="U7" s="93">
        <f t="shared" ref="U7:U9" si="20">M7-T7</f>
        <v>0</v>
      </c>
      <c r="V7" s="93">
        <f t="shared" ref="V7:V16" si="21">U7/30</f>
        <v>0</v>
      </c>
      <c r="W7" s="93">
        <f t="shared" ref="W7:W16" si="22">FLOOR(V7,1)</f>
        <v>0</v>
      </c>
      <c r="X7" s="93">
        <f t="shared" ref="X7:X16" si="23">W7*30</f>
        <v>0</v>
      </c>
      <c r="Y7" s="6">
        <f t="shared" ref="Y7:Y9" si="24">U7-X7</f>
        <v>0</v>
      </c>
      <c r="AA7" s="90"/>
      <c r="AB7" s="134"/>
      <c r="AC7" s="692"/>
      <c r="AD7" s="137"/>
      <c r="AE7" s="686" t="s">
        <v>155</v>
      </c>
      <c r="AF7" s="687"/>
      <c r="AG7" s="688"/>
      <c r="AH7" s="134"/>
      <c r="AI7" s="397" t="s">
        <v>147</v>
      </c>
      <c r="AJ7" s="397"/>
      <c r="AK7" s="397"/>
      <c r="AL7" s="398"/>
      <c r="AM7" s="399"/>
      <c r="AN7" s="408"/>
      <c r="AO7" s="134"/>
      <c r="AP7" s="134"/>
      <c r="AQ7" s="134"/>
      <c r="AR7" s="134"/>
      <c r="AS7" s="134"/>
      <c r="AT7" s="134"/>
    </row>
    <row r="8" spans="1:46" ht="25.15" customHeight="1" thickBot="1" x14ac:dyDescent="0.6">
      <c r="A8" s="692"/>
      <c r="B8" s="91">
        <v>3</v>
      </c>
      <c r="C8" s="155"/>
      <c r="D8" s="201"/>
      <c r="E8" s="202"/>
      <c r="F8" s="154" t="str">
        <f t="shared" si="0"/>
        <v/>
      </c>
      <c r="G8" s="199"/>
      <c r="H8" s="699"/>
      <c r="I8" s="700"/>
      <c r="J8" s="700"/>
      <c r="K8" s="700"/>
      <c r="L8" s="701"/>
      <c r="M8" s="196">
        <f t="shared" ref="M8:M15" si="25">IF(G8=0,0,      IF(H8=0,0,IF(AND(G8&lt;&gt;"AA",G8&lt;&gt;"AT",G8&lt;&gt;"CS",G8&lt;&gt;"ALTRO"),"ERRORE",IF(AND(H8&lt;&gt;"NON",H8&lt;&gt;"SS",H8&lt;&gt;"ENTE"),"ERRORE",ROUND(E8-D8+1,0)))))</f>
        <v>0</v>
      </c>
      <c r="N8" s="100">
        <f t="shared" si="13"/>
        <v>0</v>
      </c>
      <c r="O8" s="101">
        <f t="shared" si="14"/>
        <v>0</v>
      </c>
      <c r="P8" s="102">
        <f t="shared" si="15"/>
        <v>0</v>
      </c>
      <c r="Q8" s="92">
        <f t="shared" si="16"/>
        <v>0</v>
      </c>
      <c r="R8" s="93">
        <f t="shared" si="17"/>
        <v>0</v>
      </c>
      <c r="S8" s="93">
        <f t="shared" si="18"/>
        <v>0</v>
      </c>
      <c r="T8" s="93">
        <f t="shared" si="19"/>
        <v>0</v>
      </c>
      <c r="U8" s="93">
        <f t="shared" si="20"/>
        <v>0</v>
      </c>
      <c r="V8" s="93">
        <f t="shared" si="21"/>
        <v>0</v>
      </c>
      <c r="W8" s="93">
        <f t="shared" si="22"/>
        <v>0</v>
      </c>
      <c r="X8" s="93">
        <f t="shared" si="23"/>
        <v>0</v>
      </c>
      <c r="Y8" s="6">
        <f t="shared" si="24"/>
        <v>0</v>
      </c>
      <c r="AA8" s="90"/>
      <c r="AB8" s="134"/>
      <c r="AC8" s="692"/>
      <c r="AD8" s="137"/>
      <c r="AE8" s="683" t="s">
        <v>131</v>
      </c>
      <c r="AF8" s="684"/>
      <c r="AG8" s="685"/>
      <c r="AH8" s="134"/>
      <c r="AI8" s="166"/>
      <c r="AJ8" s="166"/>
      <c r="AK8" s="166"/>
      <c r="AL8" s="166"/>
      <c r="AM8" s="166"/>
      <c r="AN8" s="134"/>
      <c r="AO8" s="134"/>
      <c r="AP8" s="134"/>
      <c r="AQ8" s="134"/>
      <c r="AR8" s="134"/>
      <c r="AS8" s="134"/>
      <c r="AT8" s="134"/>
    </row>
    <row r="9" spans="1:46" ht="25.15" customHeight="1" thickBot="1" x14ac:dyDescent="0.6">
      <c r="A9" s="692"/>
      <c r="B9" s="91">
        <v>4</v>
      </c>
      <c r="C9" s="155"/>
      <c r="D9" s="201"/>
      <c r="E9" s="202"/>
      <c r="F9" s="154" t="str">
        <f t="shared" si="0"/>
        <v/>
      </c>
      <c r="G9" s="199"/>
      <c r="H9" s="699"/>
      <c r="I9" s="700"/>
      <c r="J9" s="700"/>
      <c r="K9" s="700"/>
      <c r="L9" s="701"/>
      <c r="M9" s="196">
        <f t="shared" si="25"/>
        <v>0</v>
      </c>
      <c r="N9" s="100">
        <f t="shared" si="13"/>
        <v>0</v>
      </c>
      <c r="O9" s="101">
        <f t="shared" si="14"/>
        <v>0</v>
      </c>
      <c r="P9" s="102">
        <f t="shared" si="15"/>
        <v>0</v>
      </c>
      <c r="Q9" s="92">
        <f t="shared" si="16"/>
        <v>0</v>
      </c>
      <c r="R9" s="93">
        <f t="shared" si="17"/>
        <v>0</v>
      </c>
      <c r="S9" s="93">
        <f t="shared" si="18"/>
        <v>0</v>
      </c>
      <c r="T9" s="93">
        <f t="shared" si="19"/>
        <v>0</v>
      </c>
      <c r="U9" s="93">
        <f t="shared" si="20"/>
        <v>0</v>
      </c>
      <c r="V9" s="93">
        <f t="shared" si="21"/>
        <v>0</v>
      </c>
      <c r="W9" s="93">
        <f t="shared" si="22"/>
        <v>0</v>
      </c>
      <c r="X9" s="93">
        <f t="shared" si="23"/>
        <v>0</v>
      </c>
      <c r="Y9" s="6">
        <f t="shared" si="24"/>
        <v>0</v>
      </c>
      <c r="AA9" s="90"/>
      <c r="AB9" s="134"/>
      <c r="AC9" s="692"/>
      <c r="AD9" s="137"/>
      <c r="AE9" s="137"/>
      <c r="AF9" s="137"/>
      <c r="AG9" s="137"/>
      <c r="AH9" s="134"/>
      <c r="AI9" s="166"/>
      <c r="AJ9" s="166"/>
      <c r="AK9" s="166"/>
      <c r="AL9" s="166"/>
      <c r="AM9" s="166"/>
      <c r="AN9" s="134"/>
      <c r="AO9" s="134"/>
      <c r="AP9" s="134"/>
      <c r="AQ9" s="134"/>
      <c r="AR9" s="134"/>
      <c r="AS9" s="134"/>
      <c r="AT9" s="134"/>
    </row>
    <row r="10" spans="1:46" ht="25.15" customHeight="1" thickBot="1" x14ac:dyDescent="0.6">
      <c r="A10" s="692"/>
      <c r="B10" s="91">
        <v>5</v>
      </c>
      <c r="C10" s="155"/>
      <c r="D10" s="201"/>
      <c r="E10" s="202"/>
      <c r="F10" s="154" t="str">
        <f t="shared" si="0"/>
        <v/>
      </c>
      <c r="G10" s="199"/>
      <c r="H10" s="699"/>
      <c r="I10" s="700"/>
      <c r="J10" s="700"/>
      <c r="K10" s="700"/>
      <c r="L10" s="701"/>
      <c r="M10" s="196">
        <f t="shared" si="25"/>
        <v>0</v>
      </c>
      <c r="N10" s="100">
        <f>FLOOR(R10,1)</f>
        <v>0</v>
      </c>
      <c r="O10" s="101">
        <f>FLOOR(V10,1)</f>
        <v>0</v>
      </c>
      <c r="P10" s="102">
        <f>U10-X10</f>
        <v>0</v>
      </c>
      <c r="Q10" s="92">
        <f>T10+X10+Y10</f>
        <v>0</v>
      </c>
      <c r="R10" s="93">
        <f>M10/365</f>
        <v>0</v>
      </c>
      <c r="S10" s="93">
        <f>FLOOR(R10,1)</f>
        <v>0</v>
      </c>
      <c r="T10" s="93">
        <f>S10*365</f>
        <v>0</v>
      </c>
      <c r="U10" s="93">
        <f>M10-T10</f>
        <v>0</v>
      </c>
      <c r="V10" s="93">
        <f>U10/30</f>
        <v>0</v>
      </c>
      <c r="W10" s="93">
        <f>FLOOR(V10,1)</f>
        <v>0</v>
      </c>
      <c r="X10" s="93">
        <f>W10*30</f>
        <v>0</v>
      </c>
      <c r="Y10" s="6">
        <f>U10-X10</f>
        <v>0</v>
      </c>
      <c r="AA10" s="90"/>
      <c r="AB10" s="134"/>
      <c r="AC10" s="692"/>
      <c r="AD10" s="710"/>
      <c r="AE10" s="655" t="s">
        <v>112</v>
      </c>
      <c r="AF10" s="656"/>
      <c r="AG10" s="657"/>
      <c r="AH10" s="134"/>
      <c r="AI10" s="781" t="s">
        <v>153</v>
      </c>
      <c r="AJ10" s="782"/>
      <c r="AK10" s="782"/>
      <c r="AL10" s="782"/>
      <c r="AM10" s="782"/>
      <c r="AN10" s="783"/>
      <c r="AO10" s="134"/>
      <c r="AP10" s="134"/>
      <c r="AQ10" s="134"/>
      <c r="AR10" s="134"/>
      <c r="AS10" s="134"/>
      <c r="AT10" s="134"/>
    </row>
    <row r="11" spans="1:46" ht="25.15" customHeight="1" thickBot="1" x14ac:dyDescent="0.6">
      <c r="A11" s="692"/>
      <c r="B11" s="91">
        <v>6</v>
      </c>
      <c r="C11" s="155"/>
      <c r="D11" s="201"/>
      <c r="E11" s="202"/>
      <c r="F11" s="154" t="str">
        <f t="shared" si="0"/>
        <v/>
      </c>
      <c r="G11" s="199"/>
      <c r="H11" s="699"/>
      <c r="I11" s="700"/>
      <c r="J11" s="700"/>
      <c r="K11" s="700"/>
      <c r="L11" s="701"/>
      <c r="M11" s="196">
        <f t="shared" si="25"/>
        <v>0</v>
      </c>
      <c r="N11" s="100">
        <f t="shared" ref="N11:N13" si="26">FLOOR(R11,1)</f>
        <v>0</v>
      </c>
      <c r="O11" s="101">
        <f t="shared" ref="O11:O13" si="27">FLOOR(V11,1)</f>
        <v>0</v>
      </c>
      <c r="P11" s="102">
        <f t="shared" ref="P11:P13" si="28">U11-X11</f>
        <v>0</v>
      </c>
      <c r="Q11" s="92">
        <f t="shared" ref="Q11:Q13" si="29">T11+X11+Y11</f>
        <v>0</v>
      </c>
      <c r="R11" s="93">
        <f t="shared" ref="R11:R13" si="30">M11/365</f>
        <v>0</v>
      </c>
      <c r="S11" s="93">
        <f t="shared" si="18"/>
        <v>0</v>
      </c>
      <c r="T11" s="93">
        <f t="shared" si="19"/>
        <v>0</v>
      </c>
      <c r="U11" s="93">
        <f t="shared" ref="U11:U13" si="31">M11-T11</f>
        <v>0</v>
      </c>
      <c r="V11" s="93">
        <f t="shared" si="21"/>
        <v>0</v>
      </c>
      <c r="W11" s="93">
        <f t="shared" si="22"/>
        <v>0</v>
      </c>
      <c r="X11" s="93">
        <f t="shared" si="23"/>
        <v>0</v>
      </c>
      <c r="Y11" s="6">
        <f t="shared" ref="Y11:Y13" si="32">U11-X11</f>
        <v>0</v>
      </c>
      <c r="AA11" s="90"/>
      <c r="AB11" s="134"/>
      <c r="AC11" s="692"/>
      <c r="AD11" s="710"/>
      <c r="AE11" s="658"/>
      <c r="AF11" s="659"/>
      <c r="AG11" s="660"/>
      <c r="AH11" s="134"/>
      <c r="AI11" s="781" t="s">
        <v>148</v>
      </c>
      <c r="AJ11" s="782"/>
      <c r="AK11" s="782"/>
      <c r="AL11" s="782"/>
      <c r="AM11" s="782"/>
      <c r="AN11" s="783"/>
      <c r="AO11" s="134"/>
      <c r="AP11" s="134"/>
      <c r="AQ11" s="134"/>
      <c r="AR11" s="134"/>
      <c r="AS11" s="134"/>
      <c r="AT11" s="134"/>
    </row>
    <row r="12" spans="1:46" ht="25.15" customHeight="1" thickBot="1" x14ac:dyDescent="0.6">
      <c r="A12" s="692"/>
      <c r="B12" s="91">
        <v>7</v>
      </c>
      <c r="C12" s="155"/>
      <c r="D12" s="201"/>
      <c r="E12" s="202"/>
      <c r="F12" s="154" t="str">
        <f t="shared" si="0"/>
        <v/>
      </c>
      <c r="G12" s="199"/>
      <c r="H12" s="699"/>
      <c r="I12" s="700"/>
      <c r="J12" s="700"/>
      <c r="K12" s="700"/>
      <c r="L12" s="701"/>
      <c r="M12" s="196">
        <f t="shared" si="25"/>
        <v>0</v>
      </c>
      <c r="N12" s="100">
        <f t="shared" si="26"/>
        <v>0</v>
      </c>
      <c r="O12" s="101">
        <f t="shared" si="27"/>
        <v>0</v>
      </c>
      <c r="P12" s="102">
        <f t="shared" si="28"/>
        <v>0</v>
      </c>
      <c r="Q12" s="92">
        <f t="shared" si="29"/>
        <v>0</v>
      </c>
      <c r="R12" s="93">
        <f t="shared" si="30"/>
        <v>0</v>
      </c>
      <c r="S12" s="93">
        <f t="shared" si="18"/>
        <v>0</v>
      </c>
      <c r="T12" s="93">
        <f t="shared" si="19"/>
        <v>0</v>
      </c>
      <c r="U12" s="93">
        <f t="shared" si="31"/>
        <v>0</v>
      </c>
      <c r="V12" s="93">
        <f t="shared" si="21"/>
        <v>0</v>
      </c>
      <c r="W12" s="93">
        <f t="shared" si="22"/>
        <v>0</v>
      </c>
      <c r="X12" s="93">
        <f t="shared" si="23"/>
        <v>0</v>
      </c>
      <c r="Y12" s="6">
        <f t="shared" si="32"/>
        <v>0</v>
      </c>
      <c r="AA12" s="90"/>
      <c r="AB12" s="134"/>
      <c r="AC12" s="692"/>
      <c r="AD12" s="710"/>
      <c r="AE12" s="658"/>
      <c r="AF12" s="659"/>
      <c r="AG12" s="660"/>
      <c r="AH12" s="134"/>
      <c r="AI12" s="737" t="s">
        <v>231</v>
      </c>
      <c r="AJ12" s="738"/>
      <c r="AK12" s="738"/>
      <c r="AL12" s="738"/>
      <c r="AM12" s="738"/>
      <c r="AN12" s="739"/>
      <c r="AO12" s="134"/>
      <c r="AP12" s="134"/>
      <c r="AQ12" s="134"/>
      <c r="AR12" s="134"/>
      <c r="AS12" s="134"/>
      <c r="AT12" s="134"/>
    </row>
    <row r="13" spans="1:46" ht="25.15" customHeight="1" thickBot="1" x14ac:dyDescent="0.6">
      <c r="A13" s="692"/>
      <c r="B13" s="91">
        <v>8</v>
      </c>
      <c r="C13" s="155"/>
      <c r="D13" s="201"/>
      <c r="E13" s="202"/>
      <c r="F13" s="154" t="str">
        <f t="shared" si="0"/>
        <v/>
      </c>
      <c r="G13" s="199"/>
      <c r="H13" s="699"/>
      <c r="I13" s="700"/>
      <c r="J13" s="700"/>
      <c r="K13" s="700"/>
      <c r="L13" s="701"/>
      <c r="M13" s="196">
        <f t="shared" si="25"/>
        <v>0</v>
      </c>
      <c r="N13" s="100">
        <f t="shared" si="26"/>
        <v>0</v>
      </c>
      <c r="O13" s="101">
        <f t="shared" si="27"/>
        <v>0</v>
      </c>
      <c r="P13" s="102">
        <f t="shared" si="28"/>
        <v>0</v>
      </c>
      <c r="Q13" s="92">
        <f t="shared" si="29"/>
        <v>0</v>
      </c>
      <c r="R13" s="93">
        <f t="shared" si="30"/>
        <v>0</v>
      </c>
      <c r="S13" s="93">
        <f t="shared" si="18"/>
        <v>0</v>
      </c>
      <c r="T13" s="93">
        <f t="shared" si="19"/>
        <v>0</v>
      </c>
      <c r="U13" s="93">
        <f t="shared" si="31"/>
        <v>0</v>
      </c>
      <c r="V13" s="93">
        <f t="shared" si="21"/>
        <v>0</v>
      </c>
      <c r="W13" s="93">
        <f t="shared" si="22"/>
        <v>0</v>
      </c>
      <c r="X13" s="93">
        <f t="shared" si="23"/>
        <v>0</v>
      </c>
      <c r="Y13" s="6">
        <f t="shared" si="32"/>
        <v>0</v>
      </c>
      <c r="AA13" s="90"/>
      <c r="AB13" s="134"/>
      <c r="AC13" s="692"/>
      <c r="AD13" s="710"/>
      <c r="AE13" s="658"/>
      <c r="AF13" s="659"/>
      <c r="AG13" s="660"/>
      <c r="AH13" s="134"/>
      <c r="AI13" s="737"/>
      <c r="AJ13" s="738"/>
      <c r="AK13" s="738"/>
      <c r="AL13" s="738"/>
      <c r="AM13" s="738"/>
      <c r="AN13" s="739"/>
      <c r="AO13" s="134"/>
      <c r="AP13" s="134"/>
      <c r="AQ13" s="134"/>
      <c r="AR13" s="134"/>
      <c r="AS13" s="134"/>
      <c r="AT13" s="134"/>
    </row>
    <row r="14" spans="1:46" ht="25.15" customHeight="1" thickBot="1" x14ac:dyDescent="0.6">
      <c r="A14" s="692"/>
      <c r="B14" s="91">
        <v>9</v>
      </c>
      <c r="C14" s="155"/>
      <c r="D14" s="201"/>
      <c r="E14" s="202"/>
      <c r="F14" s="154" t="str">
        <f t="shared" si="0"/>
        <v/>
      </c>
      <c r="G14" s="199"/>
      <c r="H14" s="699"/>
      <c r="I14" s="700"/>
      <c r="J14" s="700"/>
      <c r="K14" s="700"/>
      <c r="L14" s="701"/>
      <c r="M14" s="196">
        <f t="shared" si="25"/>
        <v>0</v>
      </c>
      <c r="N14" s="103">
        <f>FLOOR(R14,1)</f>
        <v>0</v>
      </c>
      <c r="O14" s="104">
        <f>FLOOR(V14,1)</f>
        <v>0</v>
      </c>
      <c r="P14" s="105">
        <f>U14-X14</f>
        <v>0</v>
      </c>
      <c r="Q14" s="92">
        <f>T14+X14+Y14</f>
        <v>0</v>
      </c>
      <c r="R14" s="93">
        <f>M14/365</f>
        <v>0</v>
      </c>
      <c r="S14" s="93">
        <f>FLOOR(R14,1)</f>
        <v>0</v>
      </c>
      <c r="T14" s="93">
        <f>S14*365</f>
        <v>0</v>
      </c>
      <c r="U14" s="93">
        <f>M14-T14</f>
        <v>0</v>
      </c>
      <c r="V14" s="93">
        <f>U14/30</f>
        <v>0</v>
      </c>
      <c r="W14" s="93">
        <f>FLOOR(V14,1)</f>
        <v>0</v>
      </c>
      <c r="X14" s="93">
        <f>W14*30</f>
        <v>0</v>
      </c>
      <c r="Y14" s="6">
        <f>U14-X14</f>
        <v>0</v>
      </c>
      <c r="AA14" s="90"/>
      <c r="AB14" s="134"/>
      <c r="AC14" s="692"/>
      <c r="AD14" s="138"/>
      <c r="AE14" s="658"/>
      <c r="AF14" s="659"/>
      <c r="AG14" s="660"/>
      <c r="AH14" s="134"/>
      <c r="AI14" s="134"/>
      <c r="AJ14" s="134"/>
      <c r="AK14" s="134"/>
      <c r="AL14" s="134"/>
      <c r="AM14" s="134"/>
      <c r="AN14" s="134"/>
      <c r="AO14" s="134"/>
      <c r="AP14" s="134"/>
      <c r="AQ14" s="134"/>
      <c r="AR14" s="134"/>
      <c r="AS14" s="134"/>
      <c r="AT14" s="134"/>
    </row>
    <row r="15" spans="1:46" ht="25.15" customHeight="1" thickBot="1" x14ac:dyDescent="0.6">
      <c r="A15" s="693"/>
      <c r="B15" s="91">
        <v>10</v>
      </c>
      <c r="C15" s="155"/>
      <c r="D15" s="203"/>
      <c r="E15" s="204"/>
      <c r="F15" s="154" t="str">
        <f t="shared" si="0"/>
        <v/>
      </c>
      <c r="G15" s="200"/>
      <c r="H15" s="793"/>
      <c r="I15" s="791"/>
      <c r="J15" s="791"/>
      <c r="K15" s="791"/>
      <c r="L15" s="794"/>
      <c r="M15" s="196">
        <f t="shared" si="25"/>
        <v>0</v>
      </c>
      <c r="N15" s="106">
        <f t="shared" ref="N15:N16" si="33">FLOOR(R15,1)</f>
        <v>0</v>
      </c>
      <c r="O15" s="107">
        <f t="shared" ref="O15:O16" si="34">FLOOR(V15,1)</f>
        <v>0</v>
      </c>
      <c r="P15" s="108">
        <f t="shared" ref="P15:P16" si="35">U15-X15</f>
        <v>0</v>
      </c>
      <c r="Q15" s="92">
        <f t="shared" ref="Q15:Q16" si="36">T15+X15+Y15</f>
        <v>0</v>
      </c>
      <c r="R15" s="93">
        <f t="shared" ref="R15" si="37">M15/365</f>
        <v>0</v>
      </c>
      <c r="S15" s="93">
        <f t="shared" si="18"/>
        <v>0</v>
      </c>
      <c r="T15" s="93">
        <f t="shared" si="19"/>
        <v>0</v>
      </c>
      <c r="U15" s="93">
        <f t="shared" ref="U15" si="38">M15-T15</f>
        <v>0</v>
      </c>
      <c r="V15" s="93">
        <f t="shared" si="21"/>
        <v>0</v>
      </c>
      <c r="W15" s="93">
        <f t="shared" si="22"/>
        <v>0</v>
      </c>
      <c r="X15" s="93">
        <f t="shared" si="23"/>
        <v>0</v>
      </c>
      <c r="Y15" s="6">
        <f t="shared" ref="Y15" si="39">U15-X15</f>
        <v>0</v>
      </c>
      <c r="AB15" s="134"/>
      <c r="AC15" s="693"/>
      <c r="AD15" s="138"/>
      <c r="AE15" s="661"/>
      <c r="AF15" s="662"/>
      <c r="AG15" s="663"/>
      <c r="AH15" s="134"/>
      <c r="AI15" s="134"/>
      <c r="AJ15" s="134"/>
      <c r="AK15" s="134"/>
      <c r="AL15" s="134"/>
      <c r="AM15" s="134"/>
      <c r="AN15" s="134"/>
      <c r="AO15" s="134"/>
      <c r="AP15" s="134"/>
      <c r="AQ15" s="134"/>
      <c r="AR15" s="134"/>
      <c r="AS15" s="134"/>
      <c r="AT15" s="134"/>
    </row>
    <row r="16" spans="1:46" ht="22.5" thickBot="1" x14ac:dyDescent="0.6">
      <c r="A16" s="139"/>
      <c r="B16" s="139"/>
      <c r="C16" s="139"/>
      <c r="D16" s="139"/>
      <c r="E16" s="139"/>
      <c r="F16" s="139"/>
      <c r="G16" s="139"/>
      <c r="H16" s="139"/>
      <c r="I16" s="139"/>
      <c r="J16" s="139"/>
      <c r="K16" s="139"/>
      <c r="L16" s="139"/>
      <c r="M16" s="190">
        <f>SUM(M6:M15)</f>
        <v>0</v>
      </c>
      <c r="N16" s="110">
        <f t="shared" si="33"/>
        <v>0</v>
      </c>
      <c r="O16" s="111">
        <f t="shared" si="34"/>
        <v>0</v>
      </c>
      <c r="P16" s="112">
        <f t="shared" si="35"/>
        <v>0</v>
      </c>
      <c r="Q16" s="113">
        <f t="shared" si="36"/>
        <v>0</v>
      </c>
      <c r="R16" s="113">
        <f>M16/365</f>
        <v>0</v>
      </c>
      <c r="S16" s="113">
        <f t="shared" si="18"/>
        <v>0</v>
      </c>
      <c r="T16" s="113">
        <f t="shared" si="19"/>
        <v>0</v>
      </c>
      <c r="U16" s="113">
        <f>M16-T16</f>
        <v>0</v>
      </c>
      <c r="V16" s="113">
        <f t="shared" si="21"/>
        <v>0</v>
      </c>
      <c r="W16" s="113">
        <f t="shared" si="22"/>
        <v>0</v>
      </c>
      <c r="X16" s="113">
        <f t="shared" si="23"/>
        <v>0</v>
      </c>
      <c r="Y16" s="109"/>
      <c r="Z16" s="109"/>
      <c r="AA16" s="109"/>
      <c r="AB16" s="139"/>
      <c r="AC16" s="139"/>
      <c r="AD16" s="134"/>
      <c r="AE16" s="134"/>
      <c r="AF16" s="134"/>
      <c r="AG16" s="134"/>
      <c r="AH16" s="134"/>
      <c r="AI16" s="134"/>
      <c r="AJ16" s="134"/>
      <c r="AK16" s="134"/>
      <c r="AL16" s="134"/>
      <c r="AM16" s="134"/>
      <c r="AN16" s="134"/>
      <c r="AO16" s="134"/>
      <c r="AP16" s="134"/>
      <c r="AQ16" s="134"/>
      <c r="AR16" s="134"/>
      <c r="AS16" s="134"/>
      <c r="AT16" s="134"/>
    </row>
    <row r="17" spans="1:46" ht="22.5" thickBot="1" x14ac:dyDescent="0.6">
      <c r="A17" s="139"/>
      <c r="B17" s="139"/>
      <c r="C17" s="139"/>
      <c r="D17" s="139"/>
      <c r="E17" s="139"/>
      <c r="F17" s="139"/>
      <c r="G17" s="139"/>
      <c r="H17" s="139"/>
      <c r="I17" s="139"/>
      <c r="J17" s="139"/>
      <c r="K17" s="139"/>
      <c r="L17" s="139"/>
      <c r="M17" s="140"/>
      <c r="N17" s="141" t="s">
        <v>85</v>
      </c>
      <c r="O17" s="141" t="s">
        <v>86</v>
      </c>
      <c r="P17" s="141" t="s">
        <v>87</v>
      </c>
      <c r="Q17" s="113"/>
      <c r="R17" s="113"/>
      <c r="S17" s="113"/>
      <c r="T17" s="113"/>
      <c r="U17" s="113"/>
      <c r="V17" s="113"/>
      <c r="W17" s="113"/>
      <c r="X17" s="113"/>
      <c r="Y17" s="109"/>
      <c r="Z17" s="109"/>
      <c r="AA17" s="109"/>
      <c r="AB17" s="139"/>
      <c r="AC17" s="142" t="s">
        <v>103</v>
      </c>
      <c r="AD17" s="134"/>
      <c r="AE17" s="134"/>
      <c r="AF17" s="134"/>
      <c r="AG17" s="134"/>
      <c r="AH17" s="134"/>
      <c r="AI17" s="134"/>
      <c r="AJ17" s="134"/>
      <c r="AK17" s="134"/>
      <c r="AL17" s="134"/>
      <c r="AM17" s="134"/>
      <c r="AN17" s="134"/>
      <c r="AO17" s="134"/>
      <c r="AP17" s="134"/>
      <c r="AQ17" s="134"/>
      <c r="AR17" s="134"/>
      <c r="AS17" s="134"/>
      <c r="AT17" s="134"/>
    </row>
    <row r="18" spans="1:46" ht="23.25" thickTop="1" thickBot="1" x14ac:dyDescent="0.6">
      <c r="A18" s="674" t="s">
        <v>102</v>
      </c>
      <c r="B18" s="675"/>
      <c r="C18" s="675"/>
      <c r="D18" s="675"/>
      <c r="E18" s="675"/>
      <c r="F18" s="675"/>
      <c r="G18" s="676"/>
      <c r="H18" s="271" t="s">
        <v>30</v>
      </c>
      <c r="I18" s="671" t="s">
        <v>150</v>
      </c>
      <c r="J18" s="671"/>
      <c r="K18" s="671"/>
      <c r="L18" s="671"/>
      <c r="M18" s="99">
        <f>SUMIFS(M6:M15,G6:G15,"CS",H6:H15,"ss")</f>
        <v>0</v>
      </c>
      <c r="N18" s="114">
        <f t="shared" ref="N18:N23" si="40">FLOOR(R18,1)</f>
        <v>0</v>
      </c>
      <c r="O18" s="115">
        <f t="shared" ref="O18:O23" si="41">FLOOR(V18,1)</f>
        <v>0</v>
      </c>
      <c r="P18" s="116">
        <f t="shared" ref="P18:P23" si="42">U18-X18</f>
        <v>0</v>
      </c>
      <c r="Q18" s="117">
        <f t="shared" ref="Q18:Q23" si="43">T18+X18+Y18</f>
        <v>0</v>
      </c>
      <c r="R18" s="117">
        <f t="shared" ref="R18:R22" si="44">M18/365</f>
        <v>0</v>
      </c>
      <c r="S18" s="117">
        <f t="shared" ref="S18:S23" si="45">FLOOR(R18,1)</f>
        <v>0</v>
      </c>
      <c r="T18" s="117">
        <f t="shared" ref="T18:T23" si="46">S18*365</f>
        <v>0</v>
      </c>
      <c r="U18" s="117">
        <f t="shared" ref="U18:U22" si="47">M18-T18</f>
        <v>0</v>
      </c>
      <c r="V18" s="117">
        <f t="shared" ref="V18:V23" si="48">U18/30</f>
        <v>0</v>
      </c>
      <c r="W18" s="117">
        <f t="shared" ref="W18:W23" si="49">FLOOR(V18,1)</f>
        <v>0</v>
      </c>
      <c r="X18" s="117">
        <f t="shared" ref="X18:X23" si="50">W18*30</f>
        <v>0</v>
      </c>
      <c r="Y18" s="109"/>
      <c r="Z18" s="109"/>
      <c r="AA18" s="109"/>
      <c r="AB18" s="139"/>
      <c r="AC18" s="133">
        <f>ROUND(IF(IF(O18&gt;12,6,O18*0.5)+IF(P18&gt;15,0.5,0)+IF(N18&gt;0,6,0)&gt;12,6,IF(O18&gt;12,6,O18*0.5)+IF(P18&gt;15,0.5,0)+IF(N18&gt;0,6,0)),3)</f>
        <v>0</v>
      </c>
      <c r="AD18" s="134"/>
      <c r="AE18" s="134"/>
      <c r="AF18" s="134"/>
      <c r="AG18" s="134"/>
      <c r="AH18" s="134"/>
      <c r="AI18" s="134"/>
      <c r="AJ18" s="134"/>
      <c r="AK18" s="134"/>
      <c r="AL18" s="134"/>
      <c r="AM18" s="134"/>
      <c r="AN18" s="134"/>
      <c r="AO18" s="134"/>
      <c r="AP18" s="134"/>
      <c r="AQ18" s="134"/>
      <c r="AR18" s="134"/>
      <c r="AS18" s="134"/>
      <c r="AT18" s="134"/>
    </row>
    <row r="19" spans="1:46" ht="23.65" customHeight="1" thickTop="1" thickBot="1" x14ac:dyDescent="0.6">
      <c r="A19" s="827" t="s">
        <v>105</v>
      </c>
      <c r="B19" s="828"/>
      <c r="C19" s="828"/>
      <c r="D19" s="828"/>
      <c r="E19" s="828"/>
      <c r="F19" s="828"/>
      <c r="G19" s="829"/>
      <c r="H19" s="271" t="s">
        <v>30</v>
      </c>
      <c r="I19" s="671" t="s">
        <v>100</v>
      </c>
      <c r="J19" s="671"/>
      <c r="K19" s="671"/>
      <c r="L19" s="671"/>
      <c r="M19" s="99">
        <f>SUMIFS(M6:M15,G6:G15,"CS",H6:H15,"NON")</f>
        <v>0</v>
      </c>
      <c r="N19" s="118">
        <f t="shared" si="40"/>
        <v>0</v>
      </c>
      <c r="O19" s="119">
        <f t="shared" si="41"/>
        <v>0</v>
      </c>
      <c r="P19" s="120">
        <f t="shared" si="42"/>
        <v>0</v>
      </c>
      <c r="Q19" s="117">
        <f t="shared" si="43"/>
        <v>0</v>
      </c>
      <c r="R19" s="117">
        <f t="shared" si="44"/>
        <v>0</v>
      </c>
      <c r="S19" s="117">
        <f t="shared" si="45"/>
        <v>0</v>
      </c>
      <c r="T19" s="117">
        <f t="shared" si="46"/>
        <v>0</v>
      </c>
      <c r="U19" s="117">
        <f t="shared" si="47"/>
        <v>0</v>
      </c>
      <c r="V19" s="117">
        <f t="shared" si="48"/>
        <v>0</v>
      </c>
      <c r="W19" s="117">
        <f t="shared" si="49"/>
        <v>0</v>
      </c>
      <c r="X19" s="117">
        <f t="shared" si="50"/>
        <v>0</v>
      </c>
      <c r="Y19" s="109"/>
      <c r="Z19" s="109"/>
      <c r="AA19" s="109"/>
      <c r="AB19" s="139"/>
      <c r="AC19" s="133">
        <f>ROUND(IF(IF(O19&gt;12,3,O19*0.25)+IF(P19&gt;15,0.25,0)+IF(N19&gt;0,3,0)&gt;12,6,IF(O19&gt;12,3,O19*0.25)+IF(P19&gt;15,0.25,0)+IF(N19&gt;0,3,0)),3)</f>
        <v>0</v>
      </c>
      <c r="AD19" s="134"/>
      <c r="AE19" s="134"/>
      <c r="AF19" s="134"/>
      <c r="AG19" s="134"/>
      <c r="AH19" s="134"/>
      <c r="AI19" s="134"/>
      <c r="AJ19" s="134"/>
      <c r="AK19" s="134"/>
      <c r="AL19" s="134"/>
      <c r="AM19" s="134"/>
      <c r="AN19" s="134"/>
      <c r="AO19" s="134"/>
      <c r="AP19" s="134"/>
      <c r="AQ19" s="134"/>
      <c r="AR19" s="134"/>
      <c r="AS19" s="134"/>
      <c r="AT19" s="134"/>
    </row>
    <row r="20" spans="1:46" ht="23.65" customHeight="1" thickTop="1" thickBot="1" x14ac:dyDescent="0.6">
      <c r="A20" s="830"/>
      <c r="B20" s="831"/>
      <c r="C20" s="831"/>
      <c r="D20" s="831"/>
      <c r="E20" s="831"/>
      <c r="F20" s="831"/>
      <c r="G20" s="832"/>
      <c r="H20" s="272" t="s">
        <v>101</v>
      </c>
      <c r="I20" s="671" t="s">
        <v>150</v>
      </c>
      <c r="J20" s="671"/>
      <c r="K20" s="671"/>
      <c r="L20" s="671"/>
      <c r="M20" s="99">
        <f>SUMIFS(M6:M15,G6:G15,"ALTRO",H6:H15,"SS")+ SUMIFS(M6:M15,G6:G15,"AT",H6:H15,"SS")+SUMIFS(M6:M15,G6:G15,"AA",H6:H15,"SS")</f>
        <v>0</v>
      </c>
      <c r="N20" s="121">
        <f t="shared" si="40"/>
        <v>0</v>
      </c>
      <c r="O20" s="122">
        <f t="shared" si="41"/>
        <v>0</v>
      </c>
      <c r="P20" s="123">
        <f t="shared" si="42"/>
        <v>0</v>
      </c>
      <c r="Q20" s="117">
        <f t="shared" si="43"/>
        <v>0</v>
      </c>
      <c r="R20" s="117">
        <f t="shared" si="44"/>
        <v>0</v>
      </c>
      <c r="S20" s="117">
        <f t="shared" si="45"/>
        <v>0</v>
      </c>
      <c r="T20" s="117">
        <f t="shared" si="46"/>
        <v>0</v>
      </c>
      <c r="U20" s="117">
        <f t="shared" si="47"/>
        <v>0</v>
      </c>
      <c r="V20" s="117">
        <f t="shared" si="48"/>
        <v>0</v>
      </c>
      <c r="W20" s="117">
        <f t="shared" si="49"/>
        <v>0</v>
      </c>
      <c r="X20" s="117">
        <f t="shared" si="50"/>
        <v>0</v>
      </c>
      <c r="Y20" s="109"/>
      <c r="Z20" s="109"/>
      <c r="AA20" s="109"/>
      <c r="AB20" s="139"/>
      <c r="AC20" s="133">
        <f>ROUND(IF(IF(O20&gt;12,1.8,O20*0.15)+IF(P20&gt;15,0.15,0)+IF(N20&gt;0,1.8,0)&gt;12,1.8,IF(O20&gt;12,1.8,O20*0.15)+IF(P20&gt;15,0.15,0)+IF(N20&gt;0,1.8,0)),3)</f>
        <v>0</v>
      </c>
      <c r="AD20" s="134"/>
      <c r="AE20" s="134"/>
      <c r="AF20" s="134"/>
      <c r="AG20" s="134"/>
      <c r="AH20" s="134"/>
      <c r="AI20" s="134"/>
      <c r="AJ20" s="134"/>
      <c r="AK20" s="134"/>
      <c r="AL20" s="134"/>
      <c r="AM20" s="134"/>
      <c r="AN20" s="134"/>
      <c r="AO20" s="134"/>
      <c r="AP20" s="134"/>
      <c r="AQ20" s="134"/>
      <c r="AR20" s="134"/>
      <c r="AS20" s="134"/>
      <c r="AT20" s="134"/>
    </row>
    <row r="21" spans="1:46" ht="23.65" customHeight="1" thickTop="1" thickBot="1" x14ac:dyDescent="0.6">
      <c r="A21" s="830"/>
      <c r="B21" s="831"/>
      <c r="C21" s="831"/>
      <c r="D21" s="831"/>
      <c r="E21" s="831"/>
      <c r="F21" s="831"/>
      <c r="G21" s="832"/>
      <c r="H21" s="272" t="s">
        <v>101</v>
      </c>
      <c r="I21" s="671" t="s">
        <v>100</v>
      </c>
      <c r="J21" s="671"/>
      <c r="K21" s="671"/>
      <c r="L21" s="671"/>
      <c r="M21" s="99">
        <f>SUMIFS(M6:M15,G6:G15,"ALTRO",H6:H15,"NON")+      SUMIFS(M6:M15,G6:G15,"Aa",H6:H15,"NON")+    SUMIFS(M6:M15,G6:G15,"AT",H6:H15,"NON")</f>
        <v>0</v>
      </c>
      <c r="N21" s="124">
        <f t="shared" si="40"/>
        <v>0</v>
      </c>
      <c r="O21" s="125">
        <f t="shared" si="41"/>
        <v>0</v>
      </c>
      <c r="P21" s="126">
        <f t="shared" si="42"/>
        <v>0</v>
      </c>
      <c r="Q21" s="117">
        <f t="shared" si="43"/>
        <v>0</v>
      </c>
      <c r="R21" s="117">
        <f t="shared" si="44"/>
        <v>0</v>
      </c>
      <c r="S21" s="117">
        <f t="shared" si="45"/>
        <v>0</v>
      </c>
      <c r="T21" s="117">
        <f t="shared" si="46"/>
        <v>0</v>
      </c>
      <c r="U21" s="117">
        <f t="shared" si="47"/>
        <v>0</v>
      </c>
      <c r="V21" s="117">
        <f t="shared" si="48"/>
        <v>0</v>
      </c>
      <c r="W21" s="117">
        <f t="shared" si="49"/>
        <v>0</v>
      </c>
      <c r="X21" s="117">
        <f t="shared" si="50"/>
        <v>0</v>
      </c>
      <c r="Y21" s="109"/>
      <c r="Z21" s="109"/>
      <c r="AA21" s="109"/>
      <c r="AB21" s="139"/>
      <c r="AC21" s="133">
        <f>ROUND(IF(IF(O21&gt;12,0.9,O21*0.075)+IF(P21&gt;15,0.075,0)+IF(N21&gt;0,0.9,0)&gt;12,0.9,IF(O21&gt;12,0.9,O21*0.075)+IF(P21&gt;15,0.075,0)+IF(N21&gt;0,0.9,0)),3)</f>
        <v>0</v>
      </c>
      <c r="AD21" s="134"/>
      <c r="AE21" s="134"/>
      <c r="AF21" s="134"/>
      <c r="AG21" s="134"/>
      <c r="AH21" s="134"/>
      <c r="AI21" s="134"/>
      <c r="AJ21" s="134"/>
      <c r="AK21" s="134"/>
      <c r="AL21" s="134"/>
      <c r="AM21" s="134"/>
      <c r="AN21" s="134"/>
      <c r="AO21" s="134"/>
      <c r="AP21" s="134"/>
      <c r="AQ21" s="134"/>
      <c r="AR21" s="134"/>
      <c r="AS21" s="134"/>
      <c r="AT21" s="134"/>
    </row>
    <row r="22" spans="1:46" ht="23.65" customHeight="1" thickTop="1" thickBot="1" x14ac:dyDescent="0.6">
      <c r="A22" s="823" t="s">
        <v>109</v>
      </c>
      <c r="B22" s="824"/>
      <c r="C22" s="824"/>
      <c r="D22" s="824"/>
      <c r="E22" s="824"/>
      <c r="F22" s="645" t="str">
        <f>IF(+Anno_1=0,"",+Anno_1)</f>
        <v/>
      </c>
      <c r="G22" s="646"/>
      <c r="H22" s="272" t="s">
        <v>101</v>
      </c>
      <c r="I22" s="671" t="s">
        <v>154</v>
      </c>
      <c r="J22" s="671"/>
      <c r="K22" s="671"/>
      <c r="L22" s="671"/>
      <c r="M22" s="99">
        <f>SUMIFS(M6:M15,G6:G15,"ALTRO",H6:H15,"ENTE")</f>
        <v>0</v>
      </c>
      <c r="N22" s="127">
        <f t="shared" si="40"/>
        <v>0</v>
      </c>
      <c r="O22" s="128">
        <f t="shared" si="41"/>
        <v>0</v>
      </c>
      <c r="P22" s="129">
        <f t="shared" si="42"/>
        <v>0</v>
      </c>
      <c r="Q22" s="117">
        <f t="shared" si="43"/>
        <v>0</v>
      </c>
      <c r="R22" s="117">
        <f t="shared" si="44"/>
        <v>0</v>
      </c>
      <c r="S22" s="117">
        <f t="shared" si="45"/>
        <v>0</v>
      </c>
      <c r="T22" s="117">
        <f t="shared" si="46"/>
        <v>0</v>
      </c>
      <c r="U22" s="117">
        <f t="shared" si="47"/>
        <v>0</v>
      </c>
      <c r="V22" s="117">
        <f t="shared" si="48"/>
        <v>0</v>
      </c>
      <c r="W22" s="117">
        <f t="shared" si="49"/>
        <v>0</v>
      </c>
      <c r="X22" s="117">
        <f t="shared" si="50"/>
        <v>0</v>
      </c>
      <c r="Y22" s="109"/>
      <c r="Z22" s="109"/>
      <c r="AA22" s="109"/>
      <c r="AB22" s="139"/>
      <c r="AC22" s="133">
        <f>ROUND(IF(IF(O22&gt;12,0.6,O22*0.05)+IF(P22&gt;15,0.05,0)+IF(N22&gt;0,0.6,0)&gt;12,0.6,IF(O22&gt;12,0.6,O22*0.05)+IF(P22&gt;15,0.05,0)+IF(N22&gt;0,0.6,0)),3)</f>
        <v>0</v>
      </c>
      <c r="AD22" s="134"/>
      <c r="AE22" s="134"/>
      <c r="AF22" s="134"/>
      <c r="AG22" s="134"/>
      <c r="AH22" s="134"/>
      <c r="AI22" s="134"/>
      <c r="AJ22" s="134"/>
      <c r="AK22" s="134"/>
      <c r="AL22" s="134"/>
      <c r="AM22" s="134"/>
      <c r="AN22" s="134"/>
      <c r="AO22" s="134"/>
      <c r="AP22" s="134"/>
      <c r="AQ22" s="134"/>
      <c r="AR22" s="134"/>
      <c r="AS22" s="134"/>
      <c r="AT22" s="134"/>
    </row>
    <row r="23" spans="1:46" ht="23.65" customHeight="1" thickTop="1" thickBot="1" x14ac:dyDescent="0.6">
      <c r="A23" s="825"/>
      <c r="B23" s="826"/>
      <c r="C23" s="826"/>
      <c r="D23" s="826"/>
      <c r="E23" s="826"/>
      <c r="F23" s="647"/>
      <c r="G23" s="648"/>
      <c r="H23" s="668" t="s">
        <v>110</v>
      </c>
      <c r="I23" s="669"/>
      <c r="J23" s="669"/>
      <c r="K23" s="669"/>
      <c r="L23" s="670"/>
      <c r="M23" s="94">
        <f>SUM(M18:M22)</f>
        <v>0</v>
      </c>
      <c r="N23" s="206">
        <f t="shared" si="40"/>
        <v>0</v>
      </c>
      <c r="O23" s="207">
        <f t="shared" si="41"/>
        <v>0</v>
      </c>
      <c r="P23" s="208">
        <f t="shared" si="42"/>
        <v>0</v>
      </c>
      <c r="Q23" s="113">
        <f t="shared" si="43"/>
        <v>0</v>
      </c>
      <c r="R23" s="113">
        <f>M23/365</f>
        <v>0</v>
      </c>
      <c r="S23" s="113">
        <f t="shared" si="45"/>
        <v>0</v>
      </c>
      <c r="T23" s="113">
        <f t="shared" si="46"/>
        <v>0</v>
      </c>
      <c r="U23" s="113">
        <f>M23-T23</f>
        <v>0</v>
      </c>
      <c r="V23" s="113">
        <f t="shared" si="48"/>
        <v>0</v>
      </c>
      <c r="W23" s="113">
        <f t="shared" si="49"/>
        <v>0</v>
      </c>
      <c r="X23" s="113">
        <f t="shared" si="50"/>
        <v>0</v>
      </c>
      <c r="Y23" s="109"/>
      <c r="Z23" s="109"/>
      <c r="AA23" s="109"/>
      <c r="AB23" s="139"/>
      <c r="AC23" s="205">
        <f>IF(SUM(AC18:AC22)&gt;6,6,SUM(AC18:AC22))</f>
        <v>0</v>
      </c>
      <c r="AD23" s="134"/>
      <c r="AE23" s="134"/>
      <c r="AF23" s="134"/>
      <c r="AG23" s="134"/>
      <c r="AH23" s="134"/>
      <c r="AI23" s="134"/>
      <c r="AJ23" s="134"/>
      <c r="AK23" s="134"/>
      <c r="AL23" s="134"/>
      <c r="AM23" s="134"/>
      <c r="AN23" s="134"/>
      <c r="AO23" s="134"/>
      <c r="AP23" s="134"/>
      <c r="AQ23" s="134"/>
      <c r="AR23" s="134"/>
      <c r="AS23" s="134"/>
      <c r="AT23" s="134"/>
    </row>
    <row r="24" spans="1:46" ht="22.9" x14ac:dyDescent="0.4">
      <c r="A24" s="263"/>
      <c r="B24" s="263"/>
      <c r="C24" s="263"/>
      <c r="D24" s="263"/>
      <c r="E24" s="263"/>
      <c r="F24" s="263"/>
      <c r="G24" s="263"/>
      <c r="H24" s="143"/>
      <c r="I24" s="144"/>
      <c r="J24" s="145"/>
      <c r="K24" s="145"/>
      <c r="L24" s="145"/>
      <c r="M24" s="140"/>
      <c r="N24" s="146"/>
      <c r="O24" s="146"/>
      <c r="P24" s="146"/>
      <c r="Q24" s="109"/>
      <c r="R24" s="109"/>
      <c r="S24" s="109"/>
      <c r="T24" s="109"/>
      <c r="U24" s="109"/>
      <c r="V24" s="109"/>
      <c r="W24" s="109"/>
      <c r="X24" s="109"/>
      <c r="Y24" s="109"/>
      <c r="Z24" s="109"/>
      <c r="AA24" s="109"/>
      <c r="AB24" s="139"/>
      <c r="AC24" s="147"/>
      <c r="AD24" s="134"/>
      <c r="AE24" s="134"/>
      <c r="AF24" s="134"/>
      <c r="AG24" s="134"/>
      <c r="AH24" s="134"/>
      <c r="AI24" s="134"/>
      <c r="AJ24" s="134"/>
      <c r="AK24" s="134"/>
      <c r="AL24" s="134"/>
      <c r="AM24" s="134"/>
      <c r="AN24" s="134"/>
      <c r="AO24" s="134"/>
      <c r="AP24" s="134"/>
      <c r="AQ24" s="134"/>
      <c r="AR24" s="134"/>
      <c r="AS24" s="134"/>
      <c r="AT24" s="134"/>
    </row>
    <row r="25" spans="1:46" ht="22.5" thickBot="1" x14ac:dyDescent="0.6">
      <c r="A25" s="263"/>
      <c r="B25" s="263"/>
      <c r="C25" s="263"/>
      <c r="D25" s="263"/>
      <c r="E25" s="263"/>
      <c r="F25" s="263"/>
      <c r="G25" s="263"/>
      <c r="H25" s="139"/>
      <c r="I25" s="139"/>
      <c r="J25" s="139"/>
      <c r="K25" s="139"/>
      <c r="L25" s="139"/>
      <c r="M25" s="140"/>
      <c r="N25" s="141" t="s">
        <v>85</v>
      </c>
      <c r="O25" s="141" t="s">
        <v>86</v>
      </c>
      <c r="P25" s="141" t="s">
        <v>87</v>
      </c>
      <c r="Q25" s="113"/>
      <c r="R25" s="113"/>
      <c r="S25" s="113"/>
      <c r="T25" s="113"/>
      <c r="U25" s="113"/>
      <c r="V25" s="113"/>
      <c r="W25" s="113"/>
      <c r="X25" s="113"/>
      <c r="Y25" s="109"/>
      <c r="Z25" s="109"/>
      <c r="AA25" s="109"/>
      <c r="AB25" s="139"/>
      <c r="AC25" s="142" t="s">
        <v>103</v>
      </c>
      <c r="AD25" s="134"/>
      <c r="AE25" s="134"/>
      <c r="AF25" s="134"/>
      <c r="AG25" s="134"/>
      <c r="AH25" s="134"/>
      <c r="AI25" s="134"/>
      <c r="AJ25" s="134"/>
      <c r="AK25" s="134"/>
      <c r="AL25" s="134"/>
      <c r="AM25" s="134"/>
      <c r="AN25" s="134"/>
      <c r="AO25" s="134"/>
      <c r="AP25" s="134"/>
      <c r="AQ25" s="134"/>
      <c r="AR25" s="134"/>
      <c r="AS25" s="134"/>
      <c r="AT25" s="134"/>
    </row>
    <row r="26" spans="1:46" ht="23.25" thickTop="1" thickBot="1" x14ac:dyDescent="0.6">
      <c r="A26" s="814" t="s">
        <v>102</v>
      </c>
      <c r="B26" s="815"/>
      <c r="C26" s="815"/>
      <c r="D26" s="815"/>
      <c r="E26" s="815"/>
      <c r="F26" s="815"/>
      <c r="G26" s="816"/>
      <c r="H26" s="273" t="s">
        <v>37</v>
      </c>
      <c r="I26" s="718" t="s">
        <v>150</v>
      </c>
      <c r="J26" s="719"/>
      <c r="K26" s="719"/>
      <c r="L26" s="720"/>
      <c r="M26" s="99">
        <f>SUMIFS(M6:M15,G6:G15,"AA",H6:H15,"ss")</f>
        <v>0</v>
      </c>
      <c r="N26" s="130">
        <f t="shared" ref="N26:N31" si="51">FLOOR(R26,1)</f>
        <v>0</v>
      </c>
      <c r="O26" s="131">
        <f t="shared" ref="O26:O31" si="52">FLOOR(V26,1)</f>
        <v>0</v>
      </c>
      <c r="P26" s="132">
        <f t="shared" ref="P26:P31" si="53">U26-X26</f>
        <v>0</v>
      </c>
      <c r="Q26" s="113">
        <f t="shared" ref="Q26:Q31" si="54">T26+X26+Y26</f>
        <v>0</v>
      </c>
      <c r="R26" s="113">
        <f t="shared" ref="R26:R30" si="55">M26/365</f>
        <v>0</v>
      </c>
      <c r="S26" s="113">
        <f t="shared" ref="S26:S31" si="56">FLOOR(R26,1)</f>
        <v>0</v>
      </c>
      <c r="T26" s="113">
        <f t="shared" ref="T26:T31" si="57">S26*365</f>
        <v>0</v>
      </c>
      <c r="U26" s="113">
        <f t="shared" ref="U26:U30" si="58">M26-T26</f>
        <v>0</v>
      </c>
      <c r="V26" s="113">
        <f t="shared" ref="V26:V31" si="59">U26/30</f>
        <v>0</v>
      </c>
      <c r="W26" s="113">
        <f t="shared" ref="W26:W31" si="60">FLOOR(V26,1)</f>
        <v>0</v>
      </c>
      <c r="X26" s="113">
        <f t="shared" ref="X26:X31" si="61">W26*30</f>
        <v>0</v>
      </c>
      <c r="Y26" s="109"/>
      <c r="Z26" s="109"/>
      <c r="AA26" s="109"/>
      <c r="AB26" s="139"/>
      <c r="AC26" s="133">
        <f>ROUND(IF(IF(O26&gt;12,6,O26*0.5)+IF(P26&gt;15,0.5,0)+IF(N26&gt;0,6,0)&gt;12,6,IF(O26&gt;12,6,O26*0.5)+IF(P26&gt;15,0.5,0)+IF(N26&gt;0,6,0)),3)</f>
        <v>0</v>
      </c>
      <c r="AD26" s="134"/>
      <c r="AE26" s="134"/>
      <c r="AF26" s="134"/>
      <c r="AG26" s="134"/>
      <c r="AH26" s="134"/>
      <c r="AI26" s="134"/>
      <c r="AJ26" s="134"/>
      <c r="AK26" s="134"/>
      <c r="AL26" s="134"/>
      <c r="AM26" s="134"/>
      <c r="AN26" s="134"/>
      <c r="AO26" s="134"/>
      <c r="AP26" s="134"/>
      <c r="AQ26" s="134"/>
      <c r="AR26" s="134"/>
      <c r="AS26" s="134"/>
      <c r="AT26" s="134"/>
    </row>
    <row r="27" spans="1:46" ht="23.65" customHeight="1" thickTop="1" thickBot="1" x14ac:dyDescent="0.6">
      <c r="A27" s="808" t="s">
        <v>104</v>
      </c>
      <c r="B27" s="809"/>
      <c r="C27" s="809"/>
      <c r="D27" s="809"/>
      <c r="E27" s="809"/>
      <c r="F27" s="809"/>
      <c r="G27" s="810"/>
      <c r="H27" s="273" t="s">
        <v>37</v>
      </c>
      <c r="I27" s="718" t="s">
        <v>100</v>
      </c>
      <c r="J27" s="719"/>
      <c r="K27" s="719"/>
      <c r="L27" s="720"/>
      <c r="M27" s="99">
        <f>SUMIFS(M6:M15,G6:G15,"AA",H6:H15,"NON")</f>
        <v>0</v>
      </c>
      <c r="N27" s="121">
        <f t="shared" si="51"/>
        <v>0</v>
      </c>
      <c r="O27" s="122">
        <f t="shared" si="52"/>
        <v>0</v>
      </c>
      <c r="P27" s="123">
        <f t="shared" si="53"/>
        <v>0</v>
      </c>
      <c r="Q27" s="113">
        <f t="shared" si="54"/>
        <v>0</v>
      </c>
      <c r="R27" s="113">
        <f t="shared" si="55"/>
        <v>0</v>
      </c>
      <c r="S27" s="113">
        <f t="shared" si="56"/>
        <v>0</v>
      </c>
      <c r="T27" s="113">
        <f t="shared" si="57"/>
        <v>0</v>
      </c>
      <c r="U27" s="113">
        <f t="shared" si="58"/>
        <v>0</v>
      </c>
      <c r="V27" s="113">
        <f t="shared" si="59"/>
        <v>0</v>
      </c>
      <c r="W27" s="113">
        <f t="shared" si="60"/>
        <v>0</v>
      </c>
      <c r="X27" s="113">
        <f t="shared" si="61"/>
        <v>0</v>
      </c>
      <c r="Y27" s="109"/>
      <c r="Z27" s="109"/>
      <c r="AA27" s="109"/>
      <c r="AB27" s="139"/>
      <c r="AC27" s="133">
        <f>IF(IF(O27&gt;12,3,O27*0.25)+IF(P27&gt;15,0.25,0)+IF(N27&gt;0,3,0)&gt;12,6,IF(O27&gt;12,3,O27*0.25)+IF(P27&gt;15,0.25,0)+IF(N27&gt;0,3,0))</f>
        <v>0</v>
      </c>
      <c r="AD27" s="134"/>
      <c r="AE27" s="134"/>
      <c r="AF27" s="134"/>
      <c r="AG27" s="134"/>
      <c r="AH27" s="134"/>
      <c r="AI27" s="134"/>
      <c r="AJ27" s="134"/>
      <c r="AK27" s="134"/>
      <c r="AL27" s="134"/>
      <c r="AM27" s="134"/>
      <c r="AN27" s="134"/>
      <c r="AO27" s="134"/>
      <c r="AP27" s="134"/>
      <c r="AQ27" s="134"/>
      <c r="AR27" s="134"/>
      <c r="AS27" s="134"/>
      <c r="AT27" s="134"/>
    </row>
    <row r="28" spans="1:46" ht="23.65" customHeight="1" thickTop="1" thickBot="1" x14ac:dyDescent="0.6">
      <c r="A28" s="811"/>
      <c r="B28" s="812"/>
      <c r="C28" s="812"/>
      <c r="D28" s="812"/>
      <c r="E28" s="812"/>
      <c r="F28" s="812"/>
      <c r="G28" s="813"/>
      <c r="H28" s="274" t="s">
        <v>101</v>
      </c>
      <c r="I28" s="718" t="s">
        <v>150</v>
      </c>
      <c r="J28" s="719"/>
      <c r="K28" s="719"/>
      <c r="L28" s="720"/>
      <c r="M28" s="99">
        <f xml:space="preserve">   SUMIFS(M6:M15,G6:G15,"ALTRO",H6:H15,"SS")   +     SUMIFS(M6:M15,G6:G15,"CS",H6:H15,"SS")+SUMIFS(M6:M15,G6:G15,"AT",H6:H15,"SS")</f>
        <v>0</v>
      </c>
      <c r="N28" s="121">
        <f t="shared" si="51"/>
        <v>0</v>
      </c>
      <c r="O28" s="122">
        <f t="shared" si="52"/>
        <v>0</v>
      </c>
      <c r="P28" s="123">
        <f t="shared" si="53"/>
        <v>0</v>
      </c>
      <c r="Q28" s="113">
        <f t="shared" si="54"/>
        <v>0</v>
      </c>
      <c r="R28" s="113">
        <f t="shared" si="55"/>
        <v>0</v>
      </c>
      <c r="S28" s="113">
        <f t="shared" si="56"/>
        <v>0</v>
      </c>
      <c r="T28" s="113">
        <f t="shared" si="57"/>
        <v>0</v>
      </c>
      <c r="U28" s="113">
        <f t="shared" si="58"/>
        <v>0</v>
      </c>
      <c r="V28" s="113">
        <f t="shared" si="59"/>
        <v>0</v>
      </c>
      <c r="W28" s="113">
        <f t="shared" si="60"/>
        <v>0</v>
      </c>
      <c r="X28" s="113">
        <f t="shared" si="61"/>
        <v>0</v>
      </c>
      <c r="Y28" s="109"/>
      <c r="Z28" s="109"/>
      <c r="AA28" s="109"/>
      <c r="AB28" s="139"/>
      <c r="AC28" s="133">
        <f>ROUND(IF(IF(O28&gt;12,1.2,O28*0.1)+IF(P28&gt;15,0.1,0)+IF(N28&gt;0,1.2,0)&gt;12,1.2,IF(O28&gt;12,1.2,O28*0.1)+IF(P28&gt;15,0.1,0)+IF(N28&gt;0,1.2,0)),3)</f>
        <v>0</v>
      </c>
      <c r="AD28" s="134"/>
      <c r="AE28" s="134"/>
      <c r="AF28" s="134"/>
      <c r="AG28" s="134"/>
      <c r="AH28" s="134"/>
      <c r="AI28" s="134"/>
      <c r="AJ28" s="134"/>
      <c r="AK28" s="134"/>
      <c r="AL28" s="134"/>
      <c r="AM28" s="134"/>
      <c r="AN28" s="134"/>
      <c r="AO28" s="134"/>
      <c r="AP28" s="134"/>
      <c r="AQ28" s="134"/>
      <c r="AR28" s="134"/>
      <c r="AS28" s="134"/>
      <c r="AT28" s="134"/>
    </row>
    <row r="29" spans="1:46" ht="23.65" customHeight="1" thickTop="1" thickBot="1" x14ac:dyDescent="0.6">
      <c r="A29" s="811"/>
      <c r="B29" s="812"/>
      <c r="C29" s="812"/>
      <c r="D29" s="812"/>
      <c r="E29" s="812"/>
      <c r="F29" s="812"/>
      <c r="G29" s="813"/>
      <c r="H29" s="274" t="s">
        <v>101</v>
      </c>
      <c r="I29" s="718" t="s">
        <v>100</v>
      </c>
      <c r="J29" s="719"/>
      <c r="K29" s="719"/>
      <c r="L29" s="720"/>
      <c r="M29" s="99">
        <f>SUMIFS(M6:M15,G6:G15,"ALTRO",H6:H15,"NON")     +SUMIFS(M6:M15,G6:G15,"cs",H6:H15,"NON")      +SUMIFS(M6:M15,G6:G15,"AT",H6:H15,"NON")</f>
        <v>0</v>
      </c>
      <c r="N29" s="121">
        <f t="shared" si="51"/>
        <v>0</v>
      </c>
      <c r="O29" s="122">
        <f t="shared" si="52"/>
        <v>0</v>
      </c>
      <c r="P29" s="123">
        <f t="shared" si="53"/>
        <v>0</v>
      </c>
      <c r="Q29" s="113">
        <f t="shared" si="54"/>
        <v>0</v>
      </c>
      <c r="R29" s="113">
        <f t="shared" si="55"/>
        <v>0</v>
      </c>
      <c r="S29" s="113">
        <f t="shared" si="56"/>
        <v>0</v>
      </c>
      <c r="T29" s="113">
        <f t="shared" si="57"/>
        <v>0</v>
      </c>
      <c r="U29" s="113">
        <f t="shared" si="58"/>
        <v>0</v>
      </c>
      <c r="V29" s="113">
        <f t="shared" si="59"/>
        <v>0</v>
      </c>
      <c r="W29" s="113">
        <f t="shared" si="60"/>
        <v>0</v>
      </c>
      <c r="X29" s="113">
        <f t="shared" si="61"/>
        <v>0</v>
      </c>
      <c r="Y29" s="109"/>
      <c r="Z29" s="109"/>
      <c r="AA29" s="109"/>
      <c r="AB29" s="139"/>
      <c r="AC29" s="133">
        <f>ROUND(IF(IF(O29&gt;12,0.6,O29*0.05)+IF(P29&gt;15,0.05,0)+IF(N29&gt;0,0.6,0)&gt;12,0.6,IF(O29&gt;12,0.6,O29*0.05)+IF(P29&gt;15,0.05,0)+IF(N29&gt;0,0.6,0)),3)</f>
        <v>0</v>
      </c>
      <c r="AD29" s="134"/>
      <c r="AE29" s="134"/>
      <c r="AF29" s="134"/>
      <c r="AG29" s="134"/>
      <c r="AH29" s="134"/>
      <c r="AI29" s="134"/>
      <c r="AJ29" s="134"/>
      <c r="AK29" s="134"/>
      <c r="AL29" s="134"/>
      <c r="AM29" s="134"/>
      <c r="AN29" s="134"/>
      <c r="AO29" s="134"/>
      <c r="AP29" s="134"/>
      <c r="AQ29" s="134"/>
      <c r="AR29" s="134"/>
      <c r="AS29" s="134"/>
      <c r="AT29" s="134"/>
    </row>
    <row r="30" spans="1:46" ht="23.65" customHeight="1" thickTop="1" thickBot="1" x14ac:dyDescent="0.6">
      <c r="A30" s="817" t="s">
        <v>109</v>
      </c>
      <c r="B30" s="818"/>
      <c r="C30" s="818"/>
      <c r="D30" s="818"/>
      <c r="E30" s="818"/>
      <c r="F30" s="770" t="str">
        <f>IF(+Anno_1=0,"",+Anno_1)</f>
        <v/>
      </c>
      <c r="G30" s="771"/>
      <c r="H30" s="274" t="s">
        <v>101</v>
      </c>
      <c r="I30" s="718" t="s">
        <v>154</v>
      </c>
      <c r="J30" s="719"/>
      <c r="K30" s="719"/>
      <c r="L30" s="720"/>
      <c r="M30" s="194">
        <f>SUMIFS(M6:M15,G6:G15,"ALTRO",H6:H15,"ENTE")</f>
        <v>0</v>
      </c>
      <c r="N30" s="118">
        <f t="shared" si="51"/>
        <v>0</v>
      </c>
      <c r="O30" s="119">
        <f t="shared" si="52"/>
        <v>0</v>
      </c>
      <c r="P30" s="120">
        <f t="shared" si="53"/>
        <v>0</v>
      </c>
      <c r="Q30" s="113">
        <f t="shared" si="54"/>
        <v>0</v>
      </c>
      <c r="R30" s="113">
        <f t="shared" si="55"/>
        <v>0</v>
      </c>
      <c r="S30" s="113">
        <f t="shared" si="56"/>
        <v>0</v>
      </c>
      <c r="T30" s="113">
        <f t="shared" si="57"/>
        <v>0</v>
      </c>
      <c r="U30" s="113">
        <f t="shared" si="58"/>
        <v>0</v>
      </c>
      <c r="V30" s="113">
        <f t="shared" si="59"/>
        <v>0</v>
      </c>
      <c r="W30" s="113">
        <f t="shared" si="60"/>
        <v>0</v>
      </c>
      <c r="X30" s="113">
        <f t="shared" si="61"/>
        <v>0</v>
      </c>
      <c r="Y30" s="109"/>
      <c r="Z30" s="109"/>
      <c r="AA30" s="109"/>
      <c r="AB30" s="139"/>
      <c r="AC30" s="133">
        <f>ROUND(IF(IF(O30&gt;12,0.6,O30*0.05)+IF(P30&gt;15,0.05,0)+IF(N30&gt;0,0.6,0)&gt;12,0.6,IF(O30&gt;12,0.6,O30*0.05)+IF(P30&gt;15,0.05,0)+IF(N30&gt;0,0.6,0)),3)</f>
        <v>0</v>
      </c>
      <c r="AD30" s="134"/>
      <c r="AE30" s="134"/>
      <c r="AF30" s="134"/>
      <c r="AG30" s="134"/>
      <c r="AH30" s="134"/>
      <c r="AI30" s="134"/>
      <c r="AJ30" s="134"/>
      <c r="AK30" s="134"/>
      <c r="AL30" s="134"/>
      <c r="AM30" s="134"/>
      <c r="AN30" s="134"/>
      <c r="AO30" s="134"/>
      <c r="AP30" s="134"/>
      <c r="AQ30" s="134"/>
      <c r="AR30" s="134"/>
      <c r="AS30" s="134"/>
      <c r="AT30" s="134"/>
    </row>
    <row r="31" spans="1:46" ht="23.65" customHeight="1" thickTop="1" thickBot="1" x14ac:dyDescent="0.6">
      <c r="A31" s="819"/>
      <c r="B31" s="820"/>
      <c r="C31" s="820"/>
      <c r="D31" s="820"/>
      <c r="E31" s="820"/>
      <c r="F31" s="772"/>
      <c r="G31" s="773"/>
      <c r="H31" s="668" t="s">
        <v>110</v>
      </c>
      <c r="I31" s="669"/>
      <c r="J31" s="669"/>
      <c r="K31" s="669"/>
      <c r="L31" s="670"/>
      <c r="M31" s="98">
        <f>SUM(M26:M30)</f>
        <v>0</v>
      </c>
      <c r="N31" s="209">
        <f t="shared" si="51"/>
        <v>0</v>
      </c>
      <c r="O31" s="207">
        <f t="shared" si="52"/>
        <v>0</v>
      </c>
      <c r="P31" s="208">
        <f t="shared" si="53"/>
        <v>0</v>
      </c>
      <c r="Q31" s="113">
        <f t="shared" si="54"/>
        <v>0</v>
      </c>
      <c r="R31" s="113">
        <f>M31/365</f>
        <v>0</v>
      </c>
      <c r="S31" s="113">
        <f t="shared" si="56"/>
        <v>0</v>
      </c>
      <c r="T31" s="113">
        <f t="shared" si="57"/>
        <v>0</v>
      </c>
      <c r="U31" s="113">
        <f>M31-T31</f>
        <v>0</v>
      </c>
      <c r="V31" s="113">
        <f t="shared" si="59"/>
        <v>0</v>
      </c>
      <c r="W31" s="113">
        <f t="shared" si="60"/>
        <v>0</v>
      </c>
      <c r="X31" s="113">
        <f t="shared" si="61"/>
        <v>0</v>
      </c>
      <c r="Y31" s="109"/>
      <c r="Z31" s="109"/>
      <c r="AA31" s="109"/>
      <c r="AB31" s="139"/>
      <c r="AC31" s="205">
        <f>IF(SUM(AC26:AC30)&gt;6,6,SUM(AC26:AC30))</f>
        <v>0</v>
      </c>
      <c r="AD31" s="134"/>
      <c r="AE31" s="134"/>
      <c r="AF31" s="134"/>
      <c r="AG31" s="134"/>
      <c r="AH31" s="134"/>
      <c r="AI31" s="134"/>
      <c r="AJ31" s="134"/>
      <c r="AK31" s="134"/>
      <c r="AL31" s="134"/>
      <c r="AM31" s="134"/>
      <c r="AN31" s="134"/>
      <c r="AO31" s="134"/>
      <c r="AP31" s="134"/>
      <c r="AQ31" s="134"/>
      <c r="AR31" s="134"/>
      <c r="AS31" s="134"/>
      <c r="AT31" s="134"/>
    </row>
    <row r="32" spans="1:46" ht="22.9" x14ac:dyDescent="0.4">
      <c r="A32" s="263"/>
      <c r="B32" s="263"/>
      <c r="C32" s="263"/>
      <c r="D32" s="263"/>
      <c r="E32" s="263"/>
      <c r="F32" s="263"/>
      <c r="G32" s="263"/>
      <c r="H32" s="143"/>
      <c r="I32" s="144"/>
      <c r="J32" s="145"/>
      <c r="K32" s="145"/>
      <c r="L32" s="145"/>
      <c r="M32" s="140"/>
      <c r="N32" s="146"/>
      <c r="O32" s="146"/>
      <c r="P32" s="146"/>
      <c r="Q32" s="139"/>
      <c r="R32" s="139"/>
      <c r="S32" s="139"/>
      <c r="T32" s="139"/>
      <c r="U32" s="139"/>
      <c r="V32" s="139"/>
      <c r="W32" s="139"/>
      <c r="X32" s="139"/>
      <c r="Y32" s="139"/>
      <c r="Z32" s="139"/>
      <c r="AA32" s="139"/>
      <c r="AB32" s="139"/>
      <c r="AC32" s="148"/>
      <c r="AD32" s="134"/>
      <c r="AE32" s="134"/>
      <c r="AF32" s="134"/>
      <c r="AG32" s="134"/>
      <c r="AH32" s="134"/>
      <c r="AI32" s="134"/>
      <c r="AJ32" s="134"/>
      <c r="AK32" s="134"/>
      <c r="AL32" s="134"/>
      <c r="AM32" s="134"/>
      <c r="AN32" s="134"/>
      <c r="AO32" s="134"/>
      <c r="AP32" s="134"/>
      <c r="AQ32" s="134"/>
      <c r="AR32" s="134"/>
      <c r="AS32" s="134"/>
      <c r="AT32" s="134"/>
    </row>
    <row r="33" spans="1:46" ht="22.5" thickBot="1" x14ac:dyDescent="0.6">
      <c r="A33" s="263"/>
      <c r="B33" s="263"/>
      <c r="C33" s="263"/>
      <c r="D33" s="263"/>
      <c r="E33" s="263"/>
      <c r="F33" s="263"/>
      <c r="G33" s="263"/>
      <c r="H33" s="139"/>
      <c r="I33" s="139"/>
      <c r="J33" s="139"/>
      <c r="K33" s="139"/>
      <c r="L33" s="139"/>
      <c r="M33" s="140"/>
      <c r="N33" s="141" t="s">
        <v>85</v>
      </c>
      <c r="O33" s="141" t="s">
        <v>86</v>
      </c>
      <c r="P33" s="141" t="s">
        <v>87</v>
      </c>
      <c r="Q33" s="149"/>
      <c r="R33" s="149"/>
      <c r="S33" s="149"/>
      <c r="T33" s="149"/>
      <c r="U33" s="149"/>
      <c r="V33" s="149"/>
      <c r="W33" s="149"/>
      <c r="X33" s="149"/>
      <c r="Y33" s="139"/>
      <c r="Z33" s="139"/>
      <c r="AA33" s="139"/>
      <c r="AB33" s="139"/>
      <c r="AC33" s="142" t="s">
        <v>103</v>
      </c>
      <c r="AD33" s="134"/>
      <c r="AE33" s="134"/>
      <c r="AF33" s="134"/>
      <c r="AG33" s="134"/>
      <c r="AH33" s="134"/>
      <c r="AI33" s="134"/>
      <c r="AJ33" s="134"/>
      <c r="AK33" s="134"/>
      <c r="AL33" s="134"/>
      <c r="AM33" s="134"/>
      <c r="AN33" s="134"/>
      <c r="AO33" s="134"/>
      <c r="AP33" s="134"/>
      <c r="AQ33" s="134"/>
      <c r="AR33" s="134"/>
      <c r="AS33" s="134"/>
      <c r="AT33" s="134"/>
    </row>
    <row r="34" spans="1:46" ht="23.25" thickTop="1" thickBot="1" x14ac:dyDescent="0.6">
      <c r="A34" s="799" t="s">
        <v>102</v>
      </c>
      <c r="B34" s="800"/>
      <c r="C34" s="800"/>
      <c r="D34" s="800"/>
      <c r="E34" s="800"/>
      <c r="F34" s="800"/>
      <c r="G34" s="801"/>
      <c r="H34" s="273" t="s">
        <v>61</v>
      </c>
      <c r="I34" s="718" t="s">
        <v>150</v>
      </c>
      <c r="J34" s="719"/>
      <c r="K34" s="719"/>
      <c r="L34" s="720"/>
      <c r="M34" s="99">
        <f>SUMIFS(M6:M15,G6:G15,"AT",H6:H15,"ss")</f>
        <v>0</v>
      </c>
      <c r="N34" s="130">
        <f t="shared" ref="N34:N39" si="62">FLOOR(R34,1)</f>
        <v>0</v>
      </c>
      <c r="O34" s="131">
        <f t="shared" ref="O34:O39" si="63">FLOOR(V34,1)</f>
        <v>0</v>
      </c>
      <c r="P34" s="132">
        <f t="shared" ref="P34:P39" si="64">U34-X34</f>
        <v>0</v>
      </c>
      <c r="Q34" s="113">
        <f t="shared" ref="Q34:Q39" si="65">T34+X34+Y34</f>
        <v>0</v>
      </c>
      <c r="R34" s="113">
        <f t="shared" ref="R34:R38" si="66">M34/365</f>
        <v>0</v>
      </c>
      <c r="S34" s="113">
        <f t="shared" ref="S34:S39" si="67">FLOOR(R34,1)</f>
        <v>0</v>
      </c>
      <c r="T34" s="113">
        <f t="shared" ref="T34:T39" si="68">S34*365</f>
        <v>0</v>
      </c>
      <c r="U34" s="113">
        <f t="shared" ref="U34:U38" si="69">M34-T34</f>
        <v>0</v>
      </c>
      <c r="V34" s="113">
        <f t="shared" ref="V34:V39" si="70">U34/30</f>
        <v>0</v>
      </c>
      <c r="W34" s="113">
        <f t="shared" ref="W34:W39" si="71">FLOOR(V34,1)</f>
        <v>0</v>
      </c>
      <c r="X34" s="113">
        <f t="shared" ref="X34:X39" si="72">W34*30</f>
        <v>0</v>
      </c>
      <c r="Y34" s="109"/>
      <c r="Z34" s="109"/>
      <c r="AA34" s="109"/>
      <c r="AB34" s="139"/>
      <c r="AC34" s="133">
        <f>ROUND(IF(IF(O34&gt;12,6,O34*0.5)+IF(P34&gt;15,0.5,0)+IF(N34&gt;0,6,0)&gt;12,6,IF(O34&gt;12,6,O34*0.5)+IF(P34&gt;15,0.5,0)+IF(N34&gt;0,6,0)),3)</f>
        <v>0</v>
      </c>
      <c r="AD34" s="134"/>
      <c r="AE34" s="134"/>
      <c r="AF34" s="134"/>
      <c r="AG34" s="134"/>
      <c r="AH34" s="134"/>
      <c r="AI34" s="134"/>
      <c r="AJ34" s="134"/>
      <c r="AK34" s="134"/>
      <c r="AL34" s="134"/>
      <c r="AM34" s="134"/>
      <c r="AN34" s="134"/>
      <c r="AO34" s="134"/>
      <c r="AP34" s="134"/>
      <c r="AQ34" s="134"/>
      <c r="AR34" s="134"/>
      <c r="AS34" s="134"/>
      <c r="AT34" s="134"/>
    </row>
    <row r="35" spans="1:46" ht="23.65" customHeight="1" thickTop="1" thickBot="1" x14ac:dyDescent="0.6">
      <c r="A35" s="802" t="s">
        <v>106</v>
      </c>
      <c r="B35" s="803"/>
      <c r="C35" s="803"/>
      <c r="D35" s="803"/>
      <c r="E35" s="803"/>
      <c r="F35" s="803"/>
      <c r="G35" s="804"/>
      <c r="H35" s="273" t="s">
        <v>61</v>
      </c>
      <c r="I35" s="718" t="s">
        <v>100</v>
      </c>
      <c r="J35" s="719"/>
      <c r="K35" s="719"/>
      <c r="L35" s="720"/>
      <c r="M35" s="99">
        <f>SUMIFS(M6:M15,G6:G15,"AT",H6:H15,"NON")</f>
        <v>0</v>
      </c>
      <c r="N35" s="121">
        <f t="shared" si="62"/>
        <v>0</v>
      </c>
      <c r="O35" s="122">
        <f t="shared" si="63"/>
        <v>0</v>
      </c>
      <c r="P35" s="123">
        <f t="shared" si="64"/>
        <v>0</v>
      </c>
      <c r="Q35" s="113">
        <f t="shared" si="65"/>
        <v>0</v>
      </c>
      <c r="R35" s="113">
        <f t="shared" si="66"/>
        <v>0</v>
      </c>
      <c r="S35" s="113">
        <f t="shared" si="67"/>
        <v>0</v>
      </c>
      <c r="T35" s="113">
        <f t="shared" si="68"/>
        <v>0</v>
      </c>
      <c r="U35" s="113">
        <f t="shared" si="69"/>
        <v>0</v>
      </c>
      <c r="V35" s="113">
        <f t="shared" si="70"/>
        <v>0</v>
      </c>
      <c r="W35" s="113">
        <f t="shared" si="71"/>
        <v>0</v>
      </c>
      <c r="X35" s="113">
        <f t="shared" si="72"/>
        <v>0</v>
      </c>
      <c r="Y35" s="109"/>
      <c r="Z35" s="109"/>
      <c r="AA35" s="109"/>
      <c r="AB35" s="139"/>
      <c r="AC35" s="133">
        <f>ROUND(IF(IF(O35&gt;12,3,O35*0.25)+IF(P35&gt;15,0.25,0)+IF(N35&gt;0,3,0)&gt;12,6,IF(O35&gt;12,3,O35*0.25)+IF(P35&gt;15,0.25,0)+IF(N35&gt;0,3,0)),3)</f>
        <v>0</v>
      </c>
      <c r="AD35" s="134"/>
      <c r="AE35" s="134"/>
      <c r="AF35" s="134"/>
      <c r="AG35" s="134"/>
      <c r="AH35" s="134"/>
      <c r="AI35" s="134"/>
      <c r="AJ35" s="134"/>
      <c r="AK35" s="134"/>
      <c r="AL35" s="134"/>
      <c r="AM35" s="134"/>
      <c r="AN35" s="134"/>
      <c r="AO35" s="134"/>
      <c r="AP35" s="134"/>
      <c r="AQ35" s="134"/>
      <c r="AR35" s="134"/>
      <c r="AS35" s="134"/>
      <c r="AT35" s="134"/>
    </row>
    <row r="36" spans="1:46" ht="23.65" customHeight="1" thickTop="1" thickBot="1" x14ac:dyDescent="0.6">
      <c r="A36" s="805"/>
      <c r="B36" s="806"/>
      <c r="C36" s="806"/>
      <c r="D36" s="806"/>
      <c r="E36" s="806"/>
      <c r="F36" s="806"/>
      <c r="G36" s="807"/>
      <c r="H36" s="274" t="s">
        <v>101</v>
      </c>
      <c r="I36" s="718" t="s">
        <v>150</v>
      </c>
      <c r="J36" s="719"/>
      <c r="K36" s="719"/>
      <c r="L36" s="720"/>
      <c r="M36" s="99">
        <f>SUMIFS(M6:M15,G6:G15,"ALTRO",H6:H15,"SS")+SUMIFS(M6:M15,G6:G15,"CS",H6:H15,"SS")+SUMIFS(M6:M15,G6:G15,"AA",H6:H15,"SS")</f>
        <v>0</v>
      </c>
      <c r="N36" s="121">
        <f t="shared" si="62"/>
        <v>0</v>
      </c>
      <c r="O36" s="122">
        <f t="shared" si="63"/>
        <v>0</v>
      </c>
      <c r="P36" s="123">
        <f t="shared" si="64"/>
        <v>0</v>
      </c>
      <c r="Q36" s="113">
        <f t="shared" si="65"/>
        <v>0</v>
      </c>
      <c r="R36" s="113">
        <f t="shared" si="66"/>
        <v>0</v>
      </c>
      <c r="S36" s="113">
        <f t="shared" si="67"/>
        <v>0</v>
      </c>
      <c r="T36" s="113">
        <f t="shared" si="68"/>
        <v>0</v>
      </c>
      <c r="U36" s="113">
        <f t="shared" si="69"/>
        <v>0</v>
      </c>
      <c r="V36" s="113">
        <f t="shared" si="70"/>
        <v>0</v>
      </c>
      <c r="W36" s="113">
        <f t="shared" si="71"/>
        <v>0</v>
      </c>
      <c r="X36" s="113">
        <f t="shared" si="72"/>
        <v>0</v>
      </c>
      <c r="Y36" s="109"/>
      <c r="Z36" s="109"/>
      <c r="AA36" s="109"/>
      <c r="AB36" s="139"/>
      <c r="AC36" s="133">
        <f>ROUND(IF(IF(O36&gt;12,1.2,O36*0.1)+IF(P36&gt;15,0.1,0)+IF(N36&gt;0,1.2,0)&gt;12,1.2,IF(O36&gt;12,1.2,O36*0.1)+IF(P36&gt;15,0.1,0)+IF(N36&gt;0,1.2,0)),3)</f>
        <v>0</v>
      </c>
      <c r="AD36" s="134"/>
      <c r="AE36" s="134"/>
      <c r="AF36" s="134"/>
      <c r="AG36" s="134"/>
      <c r="AH36" s="134"/>
      <c r="AI36" s="134"/>
      <c r="AJ36" s="134"/>
      <c r="AK36" s="134"/>
      <c r="AL36" s="134"/>
      <c r="AM36" s="134"/>
      <c r="AN36" s="134"/>
      <c r="AO36" s="134"/>
      <c r="AP36" s="134"/>
      <c r="AQ36" s="134"/>
      <c r="AR36" s="134"/>
      <c r="AS36" s="134"/>
      <c r="AT36" s="134"/>
    </row>
    <row r="37" spans="1:46" ht="23.65" customHeight="1" thickTop="1" thickBot="1" x14ac:dyDescent="0.6">
      <c r="A37" s="805"/>
      <c r="B37" s="806"/>
      <c r="C37" s="806"/>
      <c r="D37" s="806"/>
      <c r="E37" s="806"/>
      <c r="F37" s="806"/>
      <c r="G37" s="807"/>
      <c r="H37" s="274" t="s">
        <v>101</v>
      </c>
      <c r="I37" s="718" t="s">
        <v>100</v>
      </c>
      <c r="J37" s="719"/>
      <c r="K37" s="719"/>
      <c r="L37" s="720"/>
      <c r="M37" s="99">
        <f>SUMIFS(M6:M15,G6:G15,"ALTRO",H6:H15,"NON")+          SUMIFS(M6:M15,G6:G15,"cs",H6:H15,"NON")                 +SUMIFS(M6:M15,G6:G15,"Aa",H6:H15,"NON")</f>
        <v>0</v>
      </c>
      <c r="N37" s="121">
        <f t="shared" si="62"/>
        <v>0</v>
      </c>
      <c r="O37" s="122">
        <f t="shared" si="63"/>
        <v>0</v>
      </c>
      <c r="P37" s="123">
        <f t="shared" si="64"/>
        <v>0</v>
      </c>
      <c r="Q37" s="113">
        <f t="shared" si="65"/>
        <v>0</v>
      </c>
      <c r="R37" s="113">
        <f t="shared" si="66"/>
        <v>0</v>
      </c>
      <c r="S37" s="113">
        <f t="shared" si="67"/>
        <v>0</v>
      </c>
      <c r="T37" s="113">
        <f t="shared" si="68"/>
        <v>0</v>
      </c>
      <c r="U37" s="113">
        <f t="shared" si="69"/>
        <v>0</v>
      </c>
      <c r="V37" s="113">
        <f t="shared" si="70"/>
        <v>0</v>
      </c>
      <c r="W37" s="113">
        <f t="shared" si="71"/>
        <v>0</v>
      </c>
      <c r="X37" s="113">
        <f t="shared" si="72"/>
        <v>0</v>
      </c>
      <c r="Y37" s="109"/>
      <c r="Z37" s="109"/>
      <c r="AA37" s="109"/>
      <c r="AB37" s="139"/>
      <c r="AC37" s="133">
        <f>ROUND(IF(IF(O37&gt;12,0.6,O37*0.05)+IF(P37&gt;15,0.05,0)+IF(N37&gt;0,0.6,0)&gt;12,0.6,IF(O37&gt;12,0.6,O37*0.05)+IF(P37&gt;15,0.05,0)+IF(N37&gt;0,0.6,0)),3)</f>
        <v>0</v>
      </c>
      <c r="AD37" s="134"/>
      <c r="AE37" s="134"/>
      <c r="AF37" s="134"/>
      <c r="AG37" s="134"/>
      <c r="AH37" s="134"/>
      <c r="AI37" s="134"/>
      <c r="AJ37" s="134"/>
      <c r="AK37" s="134"/>
      <c r="AL37" s="134"/>
      <c r="AM37" s="134"/>
      <c r="AN37" s="134"/>
      <c r="AO37" s="134"/>
      <c r="AP37" s="134"/>
      <c r="AQ37" s="134"/>
      <c r="AR37" s="134"/>
      <c r="AS37" s="134"/>
      <c r="AT37" s="134"/>
    </row>
    <row r="38" spans="1:46" ht="23.65" customHeight="1" thickTop="1" thickBot="1" x14ac:dyDescent="0.6">
      <c r="A38" s="795" t="s">
        <v>109</v>
      </c>
      <c r="B38" s="796"/>
      <c r="C38" s="796"/>
      <c r="D38" s="796"/>
      <c r="E38" s="796"/>
      <c r="F38" s="744" t="str">
        <f>IF(+Anno_1=0,"",+Anno_1)</f>
        <v/>
      </c>
      <c r="G38" s="745"/>
      <c r="H38" s="274" t="s">
        <v>101</v>
      </c>
      <c r="I38" s="718" t="s">
        <v>154</v>
      </c>
      <c r="J38" s="719"/>
      <c r="K38" s="719"/>
      <c r="L38" s="720"/>
      <c r="M38" s="99">
        <f>SUMIFS(M6:M15,G6:G15,"ALTRO",H6:H15,"ENTE")</f>
        <v>0</v>
      </c>
      <c r="N38" s="127">
        <f t="shared" si="62"/>
        <v>0</v>
      </c>
      <c r="O38" s="128">
        <f t="shared" si="63"/>
        <v>0</v>
      </c>
      <c r="P38" s="129">
        <f t="shared" si="64"/>
        <v>0</v>
      </c>
      <c r="Q38" s="113">
        <f t="shared" si="65"/>
        <v>0</v>
      </c>
      <c r="R38" s="113">
        <f t="shared" si="66"/>
        <v>0</v>
      </c>
      <c r="S38" s="113">
        <f t="shared" si="67"/>
        <v>0</v>
      </c>
      <c r="T38" s="113">
        <f t="shared" si="68"/>
        <v>0</v>
      </c>
      <c r="U38" s="113">
        <f t="shared" si="69"/>
        <v>0</v>
      </c>
      <c r="V38" s="113">
        <f t="shared" si="70"/>
        <v>0</v>
      </c>
      <c r="W38" s="113">
        <f t="shared" si="71"/>
        <v>0</v>
      </c>
      <c r="X38" s="113">
        <f t="shared" si="72"/>
        <v>0</v>
      </c>
      <c r="Y38" s="109"/>
      <c r="Z38" s="109"/>
      <c r="AA38" s="109"/>
      <c r="AB38" s="139"/>
      <c r="AC38" s="133">
        <f>ROUND(IF(IF(O38&gt;12,0.6,O38*0.05)+IF(P38&gt;15,0.05,0)+IF(N38&gt;0,0.6,0)&gt;12,0.6,IF(O38&gt;12,0.6,O38*0.05)+IF(P38&gt;15,0.05,0)+IF(N38&gt;0,0.6,0)),3)</f>
        <v>0</v>
      </c>
      <c r="AD38" s="134"/>
      <c r="AE38" s="134"/>
      <c r="AF38" s="134"/>
      <c r="AG38" s="134"/>
      <c r="AH38" s="134"/>
      <c r="AI38" s="134"/>
      <c r="AJ38" s="134"/>
      <c r="AK38" s="134"/>
      <c r="AL38" s="134"/>
      <c r="AM38" s="134"/>
      <c r="AN38" s="134"/>
      <c r="AO38" s="134"/>
      <c r="AP38" s="134"/>
      <c r="AQ38" s="134"/>
      <c r="AR38" s="134"/>
      <c r="AS38" s="134"/>
      <c r="AT38" s="134"/>
    </row>
    <row r="39" spans="1:46" ht="23.65" customHeight="1" thickTop="1" thickBot="1" x14ac:dyDescent="0.6">
      <c r="A39" s="797"/>
      <c r="B39" s="798"/>
      <c r="C39" s="798"/>
      <c r="D39" s="798"/>
      <c r="E39" s="798"/>
      <c r="F39" s="746"/>
      <c r="G39" s="747"/>
      <c r="H39" s="668" t="s">
        <v>110</v>
      </c>
      <c r="I39" s="669"/>
      <c r="J39" s="669"/>
      <c r="K39" s="669"/>
      <c r="L39" s="670"/>
      <c r="M39" s="98">
        <f>SUM(M34:M38)</f>
        <v>0</v>
      </c>
      <c r="N39" s="209">
        <f t="shared" si="62"/>
        <v>0</v>
      </c>
      <c r="O39" s="207">
        <f t="shared" si="63"/>
        <v>0</v>
      </c>
      <c r="P39" s="208">
        <f t="shared" si="64"/>
        <v>0</v>
      </c>
      <c r="Q39" s="113">
        <f t="shared" si="65"/>
        <v>0</v>
      </c>
      <c r="R39" s="113">
        <f>M39/365</f>
        <v>0</v>
      </c>
      <c r="S39" s="113">
        <f t="shared" si="67"/>
        <v>0</v>
      </c>
      <c r="T39" s="113">
        <f t="shared" si="68"/>
        <v>0</v>
      </c>
      <c r="U39" s="113">
        <f>M39-T39</f>
        <v>0</v>
      </c>
      <c r="V39" s="113">
        <f t="shared" si="70"/>
        <v>0</v>
      </c>
      <c r="W39" s="113">
        <f t="shared" si="71"/>
        <v>0</v>
      </c>
      <c r="X39" s="113">
        <f t="shared" si="72"/>
        <v>0</v>
      </c>
      <c r="Y39" s="109"/>
      <c r="Z39" s="109"/>
      <c r="AA39" s="109"/>
      <c r="AB39" s="139"/>
      <c r="AC39" s="205">
        <f>IF(SUM(AC34:AC38)&gt;6,6,SUM(AC34:AC38))</f>
        <v>0</v>
      </c>
      <c r="AD39" s="134"/>
      <c r="AE39" s="134"/>
      <c r="AF39" s="134"/>
      <c r="AG39" s="134"/>
      <c r="AH39" s="134"/>
      <c r="AI39" s="134"/>
      <c r="AJ39" s="134"/>
      <c r="AK39" s="134"/>
      <c r="AL39" s="134"/>
      <c r="AM39" s="134"/>
      <c r="AN39" s="134"/>
      <c r="AO39" s="134"/>
      <c r="AP39" s="134"/>
      <c r="AQ39" s="134"/>
      <c r="AR39" s="134"/>
      <c r="AS39" s="134"/>
      <c r="AT39" s="134"/>
    </row>
    <row r="40" spans="1:46" x14ac:dyDescent="0.4">
      <c r="A40" s="134"/>
      <c r="B40" s="134"/>
      <c r="C40" s="134"/>
      <c r="D40" s="134"/>
      <c r="E40" s="134"/>
      <c r="F40" s="134"/>
      <c r="G40" s="134"/>
      <c r="H40" s="134"/>
      <c r="I40" s="134"/>
      <c r="J40" s="134"/>
      <c r="K40" s="134"/>
      <c r="L40" s="134"/>
      <c r="M40" s="134"/>
      <c r="N40" s="134"/>
      <c r="O40" s="134"/>
      <c r="P40" s="134"/>
      <c r="Q40" s="134"/>
      <c r="R40" s="134"/>
      <c r="S40" s="134"/>
      <c r="T40" s="134"/>
      <c r="U40" s="134"/>
      <c r="V40" s="134"/>
      <c r="W40" s="134"/>
      <c r="X40" s="134"/>
      <c r="Y40" s="134"/>
      <c r="Z40" s="134"/>
      <c r="AA40" s="134"/>
      <c r="AB40" s="134"/>
      <c r="AC40" s="134"/>
      <c r="AD40" s="134"/>
      <c r="AE40" s="134"/>
      <c r="AF40" s="134"/>
      <c r="AG40" s="134"/>
      <c r="AH40" s="134"/>
      <c r="AI40" s="134"/>
      <c r="AJ40" s="134"/>
      <c r="AK40" s="134"/>
      <c r="AL40" s="134"/>
      <c r="AM40" s="134"/>
      <c r="AN40" s="134"/>
      <c r="AO40" s="134"/>
      <c r="AP40" s="134"/>
      <c r="AQ40" s="134"/>
      <c r="AR40" s="134"/>
      <c r="AS40" s="134"/>
      <c r="AT40" s="134"/>
    </row>
    <row r="41" spans="1:46" x14ac:dyDescent="0.4">
      <c r="A41" s="134"/>
      <c r="B41" s="134"/>
      <c r="C41" s="134"/>
      <c r="D41" s="134"/>
      <c r="E41" s="134"/>
      <c r="F41" s="134"/>
      <c r="G41" s="134"/>
      <c r="H41" s="134"/>
      <c r="I41" s="134"/>
      <c r="J41" s="134"/>
      <c r="K41" s="134"/>
      <c r="L41" s="134"/>
      <c r="M41" s="134"/>
      <c r="N41" s="134"/>
      <c r="O41" s="134"/>
      <c r="P41" s="134"/>
      <c r="Q41" s="134"/>
      <c r="R41" s="134"/>
      <c r="S41" s="134"/>
      <c r="T41" s="134"/>
      <c r="U41" s="134"/>
      <c r="V41" s="134"/>
      <c r="W41" s="134"/>
      <c r="X41" s="134"/>
      <c r="Y41" s="134"/>
      <c r="Z41" s="134"/>
      <c r="AA41" s="134"/>
      <c r="AB41" s="134"/>
      <c r="AC41" s="134"/>
      <c r="AD41" s="134"/>
      <c r="AE41" s="134"/>
      <c r="AF41" s="134"/>
      <c r="AG41" s="134"/>
      <c r="AH41" s="134"/>
      <c r="AI41" s="134"/>
      <c r="AJ41" s="134"/>
      <c r="AK41" s="134"/>
      <c r="AL41" s="134"/>
      <c r="AM41" s="134"/>
      <c r="AN41" s="134"/>
      <c r="AO41" s="134"/>
      <c r="AP41" s="134"/>
      <c r="AQ41" s="134"/>
      <c r="AR41" s="134"/>
      <c r="AS41" s="134"/>
      <c r="AT41" s="134"/>
    </row>
    <row r="42" spans="1:46" x14ac:dyDescent="0.4">
      <c r="A42" s="134"/>
      <c r="B42" s="134"/>
      <c r="C42" s="134"/>
      <c r="D42" s="134"/>
      <c r="E42" s="134"/>
      <c r="F42" s="134"/>
      <c r="G42" s="134"/>
      <c r="H42" s="134"/>
      <c r="I42" s="134"/>
      <c r="J42" s="134"/>
      <c r="K42" s="134"/>
      <c r="L42" s="134"/>
      <c r="M42" s="134"/>
      <c r="N42" s="134"/>
      <c r="O42" s="134"/>
      <c r="P42" s="134"/>
      <c r="Q42" s="134"/>
      <c r="R42" s="134"/>
      <c r="S42" s="134"/>
      <c r="T42" s="134"/>
      <c r="U42" s="134"/>
      <c r="V42" s="134"/>
      <c r="W42" s="134"/>
      <c r="X42" s="134"/>
      <c r="Y42" s="134"/>
      <c r="Z42" s="134"/>
      <c r="AA42" s="134"/>
      <c r="AB42" s="134"/>
      <c r="AC42" s="134"/>
      <c r="AD42" s="134"/>
      <c r="AE42" s="134"/>
      <c r="AF42" s="134"/>
      <c r="AG42" s="134"/>
      <c r="AH42" s="134"/>
      <c r="AI42" s="134"/>
      <c r="AJ42" s="134"/>
      <c r="AK42" s="134"/>
      <c r="AL42" s="134"/>
      <c r="AM42" s="134"/>
      <c r="AN42" s="134"/>
      <c r="AO42" s="134"/>
      <c r="AP42" s="134"/>
      <c r="AQ42" s="134"/>
      <c r="AR42" s="134"/>
      <c r="AS42" s="134"/>
      <c r="AT42" s="134"/>
    </row>
    <row r="43" spans="1:46" x14ac:dyDescent="0.4">
      <c r="A43" s="134"/>
      <c r="B43" s="134"/>
      <c r="C43" s="134"/>
      <c r="D43" s="134"/>
      <c r="E43" s="134"/>
      <c r="F43" s="134"/>
      <c r="G43" s="134"/>
      <c r="H43" s="134"/>
      <c r="I43" s="134"/>
      <c r="J43" s="134"/>
      <c r="K43" s="134"/>
      <c r="L43" s="134"/>
      <c r="M43" s="134"/>
      <c r="N43" s="134"/>
      <c r="O43" s="134"/>
      <c r="P43" s="134"/>
      <c r="Q43" s="134"/>
      <c r="R43" s="134"/>
      <c r="S43" s="134"/>
      <c r="T43" s="134"/>
      <c r="U43" s="134"/>
      <c r="V43" s="134"/>
      <c r="W43" s="134"/>
      <c r="X43" s="134"/>
      <c r="Y43" s="134"/>
      <c r="Z43" s="134"/>
      <c r="AA43" s="134"/>
      <c r="AB43" s="134"/>
      <c r="AC43" s="134"/>
      <c r="AD43" s="134"/>
      <c r="AE43" s="134"/>
      <c r="AF43" s="134"/>
      <c r="AG43" s="134"/>
      <c r="AH43" s="134"/>
      <c r="AI43" s="134"/>
      <c r="AJ43" s="134"/>
      <c r="AK43" s="134"/>
      <c r="AL43" s="134"/>
      <c r="AM43" s="134"/>
      <c r="AN43" s="134"/>
      <c r="AO43" s="134"/>
      <c r="AP43" s="134"/>
      <c r="AQ43" s="134"/>
      <c r="AR43" s="134"/>
      <c r="AS43" s="134"/>
      <c r="AT43" s="134"/>
    </row>
    <row r="44" spans="1:46" x14ac:dyDescent="0.4">
      <c r="A44" s="134"/>
      <c r="B44" s="134"/>
      <c r="C44" s="134"/>
      <c r="D44" s="134"/>
      <c r="E44" s="134"/>
      <c r="F44" s="134"/>
      <c r="G44" s="134"/>
      <c r="H44" s="134"/>
      <c r="I44" s="134"/>
      <c r="J44" s="134"/>
      <c r="K44" s="134"/>
      <c r="L44" s="134"/>
      <c r="M44" s="134"/>
      <c r="N44" s="134"/>
      <c r="O44" s="134"/>
      <c r="P44" s="134"/>
      <c r="Q44" s="134"/>
      <c r="R44" s="134"/>
      <c r="S44" s="134"/>
      <c r="T44" s="134"/>
      <c r="U44" s="134"/>
      <c r="V44" s="134"/>
      <c r="W44" s="134"/>
      <c r="X44" s="134"/>
      <c r="Y44" s="134"/>
      <c r="Z44" s="134"/>
      <c r="AA44" s="134"/>
      <c r="AB44" s="134"/>
      <c r="AC44" s="134"/>
      <c r="AD44" s="134"/>
      <c r="AE44" s="134"/>
      <c r="AF44" s="134"/>
      <c r="AG44" s="134"/>
      <c r="AH44" s="134"/>
      <c r="AI44" s="134"/>
      <c r="AJ44" s="134"/>
      <c r="AK44" s="134"/>
      <c r="AL44" s="134"/>
      <c r="AM44" s="134"/>
      <c r="AN44" s="134"/>
      <c r="AO44" s="134"/>
      <c r="AP44" s="134"/>
      <c r="AQ44" s="134"/>
      <c r="AR44" s="134"/>
      <c r="AS44" s="134"/>
      <c r="AT44" s="134"/>
    </row>
    <row r="45" spans="1:46" x14ac:dyDescent="0.4">
      <c r="A45" s="134"/>
      <c r="B45" s="134"/>
      <c r="C45" s="134"/>
      <c r="D45" s="134"/>
      <c r="E45" s="134"/>
      <c r="F45" s="134"/>
      <c r="G45" s="134"/>
      <c r="H45" s="134"/>
      <c r="I45" s="134"/>
      <c r="J45" s="134"/>
      <c r="K45" s="134"/>
      <c r="L45" s="134"/>
      <c r="M45" s="134"/>
      <c r="N45" s="134"/>
      <c r="O45" s="134"/>
      <c r="P45" s="134"/>
      <c r="Q45" s="134"/>
      <c r="R45" s="134"/>
      <c r="S45" s="134"/>
      <c r="T45" s="134"/>
      <c r="U45" s="134"/>
      <c r="V45" s="134"/>
      <c r="W45" s="134"/>
      <c r="X45" s="134"/>
      <c r="Y45" s="134"/>
      <c r="Z45" s="134"/>
      <c r="AA45" s="134"/>
      <c r="AB45" s="134"/>
      <c r="AC45" s="134"/>
      <c r="AD45" s="134"/>
      <c r="AE45" s="134"/>
      <c r="AF45" s="134"/>
      <c r="AG45" s="134"/>
      <c r="AH45" s="134"/>
      <c r="AI45" s="134"/>
      <c r="AJ45" s="134"/>
      <c r="AK45" s="134"/>
      <c r="AL45" s="134"/>
      <c r="AM45" s="134"/>
      <c r="AN45" s="134"/>
      <c r="AO45" s="134"/>
      <c r="AP45" s="134"/>
      <c r="AQ45" s="134"/>
      <c r="AR45" s="134"/>
      <c r="AS45" s="134"/>
      <c r="AT45" s="134"/>
    </row>
    <row r="46" spans="1:46" x14ac:dyDescent="0.4">
      <c r="A46" s="134"/>
      <c r="B46" s="134"/>
      <c r="C46" s="134"/>
      <c r="D46" s="134"/>
      <c r="E46" s="134"/>
      <c r="F46" s="134"/>
      <c r="G46" s="134"/>
      <c r="H46" s="134"/>
      <c r="I46" s="134"/>
      <c r="J46" s="134"/>
      <c r="K46" s="134"/>
      <c r="L46" s="134"/>
      <c r="M46" s="134"/>
      <c r="N46" s="134"/>
      <c r="O46" s="134"/>
      <c r="P46" s="134"/>
      <c r="Q46" s="134"/>
      <c r="R46" s="134"/>
      <c r="S46" s="134"/>
      <c r="T46" s="134"/>
      <c r="U46" s="134"/>
      <c r="V46" s="134"/>
      <c r="W46" s="134"/>
      <c r="X46" s="134"/>
      <c r="Y46" s="134"/>
      <c r="Z46" s="134"/>
      <c r="AA46" s="134"/>
      <c r="AB46" s="134"/>
      <c r="AC46" s="134"/>
      <c r="AD46" s="134"/>
      <c r="AE46" s="134"/>
      <c r="AF46" s="134"/>
      <c r="AG46" s="134"/>
      <c r="AH46" s="134"/>
      <c r="AI46" s="134"/>
      <c r="AJ46" s="134"/>
      <c r="AK46" s="134"/>
      <c r="AL46" s="134"/>
      <c r="AM46" s="134"/>
      <c r="AN46" s="134"/>
      <c r="AO46" s="134"/>
      <c r="AP46" s="134"/>
      <c r="AQ46" s="134"/>
      <c r="AR46" s="134"/>
      <c r="AS46" s="134"/>
      <c r="AT46" s="134"/>
    </row>
    <row r="47" spans="1:46" x14ac:dyDescent="0.4">
      <c r="A47" s="134"/>
      <c r="B47" s="134"/>
      <c r="C47" s="134"/>
      <c r="D47" s="134"/>
      <c r="E47" s="134"/>
      <c r="F47" s="134"/>
      <c r="G47" s="134"/>
      <c r="H47" s="134"/>
      <c r="I47" s="134"/>
      <c r="J47" s="134"/>
      <c r="K47" s="134"/>
      <c r="L47" s="134"/>
      <c r="M47" s="134"/>
      <c r="N47" s="134"/>
      <c r="O47" s="134"/>
      <c r="P47" s="134"/>
      <c r="Q47" s="134"/>
      <c r="R47" s="134"/>
      <c r="S47" s="134"/>
      <c r="T47" s="134"/>
      <c r="U47" s="134"/>
      <c r="V47" s="134"/>
      <c r="W47" s="134"/>
      <c r="X47" s="134"/>
      <c r="Y47" s="134"/>
      <c r="Z47" s="134"/>
      <c r="AA47" s="134"/>
      <c r="AB47" s="134"/>
      <c r="AC47" s="134"/>
      <c r="AD47" s="134"/>
      <c r="AE47" s="134"/>
      <c r="AF47" s="134"/>
      <c r="AG47" s="134"/>
      <c r="AH47" s="134"/>
      <c r="AI47" s="134"/>
      <c r="AJ47" s="134"/>
      <c r="AK47" s="134"/>
      <c r="AL47" s="134"/>
      <c r="AM47" s="134"/>
      <c r="AN47" s="134"/>
      <c r="AO47" s="134"/>
      <c r="AP47" s="134"/>
      <c r="AQ47" s="134"/>
      <c r="AR47" s="134"/>
      <c r="AS47" s="134"/>
      <c r="AT47" s="134"/>
    </row>
    <row r="48" spans="1:46" x14ac:dyDescent="0.4">
      <c r="A48" s="134"/>
      <c r="B48" s="134"/>
      <c r="C48" s="134"/>
      <c r="D48" s="134"/>
      <c r="E48" s="134"/>
      <c r="F48" s="134"/>
      <c r="G48" s="134"/>
      <c r="H48" s="134"/>
      <c r="I48" s="134"/>
      <c r="J48" s="134"/>
      <c r="K48" s="134"/>
      <c r="L48" s="134"/>
      <c r="M48" s="134"/>
      <c r="N48" s="134"/>
      <c r="O48" s="134"/>
      <c r="P48" s="134"/>
      <c r="Q48" s="134"/>
      <c r="R48" s="134"/>
      <c r="S48" s="134"/>
      <c r="T48" s="134"/>
      <c r="U48" s="134"/>
      <c r="V48" s="134"/>
      <c r="W48" s="134"/>
      <c r="X48" s="134"/>
      <c r="Y48" s="134"/>
      <c r="Z48" s="134"/>
      <c r="AA48" s="134"/>
      <c r="AB48" s="134"/>
      <c r="AC48" s="134"/>
      <c r="AD48" s="134"/>
      <c r="AE48" s="134"/>
      <c r="AF48" s="134"/>
      <c r="AG48" s="134"/>
      <c r="AH48" s="134"/>
      <c r="AI48" s="134"/>
      <c r="AJ48" s="134"/>
      <c r="AK48" s="134"/>
      <c r="AL48" s="134"/>
      <c r="AM48" s="134"/>
      <c r="AN48" s="134"/>
      <c r="AO48" s="134"/>
      <c r="AP48" s="134"/>
      <c r="AQ48" s="134"/>
      <c r="AR48" s="134"/>
      <c r="AS48" s="134"/>
      <c r="AT48" s="134"/>
    </row>
    <row r="49" spans="1:46" x14ac:dyDescent="0.4">
      <c r="A49" s="134"/>
      <c r="B49" s="134"/>
      <c r="C49" s="134"/>
      <c r="D49" s="134"/>
      <c r="E49" s="134"/>
      <c r="F49" s="134"/>
      <c r="G49" s="134"/>
      <c r="H49" s="134"/>
      <c r="I49" s="134"/>
      <c r="J49" s="134"/>
      <c r="K49" s="134"/>
      <c r="L49" s="134"/>
      <c r="M49" s="134"/>
      <c r="N49" s="134"/>
      <c r="O49" s="134"/>
      <c r="P49" s="134"/>
      <c r="Q49" s="134"/>
      <c r="R49" s="134"/>
      <c r="S49" s="134"/>
      <c r="T49" s="134"/>
      <c r="U49" s="134"/>
      <c r="V49" s="134"/>
      <c r="W49" s="134"/>
      <c r="X49" s="134"/>
      <c r="Y49" s="134"/>
      <c r="Z49" s="134"/>
      <c r="AA49" s="134"/>
      <c r="AB49" s="134"/>
      <c r="AC49" s="134"/>
      <c r="AD49" s="134"/>
      <c r="AE49" s="134"/>
      <c r="AF49" s="134"/>
      <c r="AG49" s="134"/>
      <c r="AH49" s="134"/>
      <c r="AI49" s="134"/>
      <c r="AJ49" s="134"/>
      <c r="AK49" s="134"/>
      <c r="AL49" s="134"/>
      <c r="AM49" s="134"/>
      <c r="AN49" s="134"/>
      <c r="AO49" s="134"/>
      <c r="AP49" s="134"/>
      <c r="AQ49" s="134"/>
      <c r="AR49" s="134"/>
      <c r="AS49" s="134"/>
      <c r="AT49" s="134"/>
    </row>
    <row r="50" spans="1:46" x14ac:dyDescent="0.4">
      <c r="A50" s="134"/>
      <c r="B50" s="134"/>
      <c r="C50" s="134"/>
      <c r="D50" s="134"/>
      <c r="E50" s="134"/>
      <c r="F50" s="134"/>
      <c r="G50" s="134"/>
      <c r="H50" s="134"/>
      <c r="I50" s="134"/>
      <c r="J50" s="134"/>
      <c r="K50" s="134"/>
      <c r="L50" s="134"/>
      <c r="M50" s="134"/>
      <c r="N50" s="134"/>
      <c r="O50" s="134"/>
      <c r="P50" s="134"/>
      <c r="Q50" s="134"/>
      <c r="R50" s="134"/>
      <c r="S50" s="134"/>
      <c r="T50" s="134"/>
      <c r="U50" s="134"/>
      <c r="V50" s="134"/>
      <c r="W50" s="134"/>
      <c r="X50" s="134"/>
      <c r="Y50" s="134"/>
      <c r="Z50" s="134"/>
      <c r="AA50" s="134"/>
      <c r="AB50" s="134"/>
      <c r="AC50" s="134"/>
      <c r="AD50" s="134"/>
      <c r="AE50" s="134"/>
      <c r="AF50" s="134"/>
      <c r="AG50" s="134"/>
      <c r="AH50" s="134"/>
      <c r="AI50" s="134"/>
      <c r="AJ50" s="134"/>
      <c r="AK50" s="134"/>
      <c r="AL50" s="134"/>
      <c r="AM50" s="134"/>
      <c r="AN50" s="134"/>
      <c r="AO50" s="134"/>
      <c r="AP50" s="134"/>
      <c r="AQ50" s="134"/>
      <c r="AR50" s="134"/>
      <c r="AS50" s="134"/>
      <c r="AT50" s="134"/>
    </row>
    <row r="51" spans="1:46" x14ac:dyDescent="0.4">
      <c r="A51" s="134"/>
      <c r="B51" s="134"/>
      <c r="C51" s="134"/>
      <c r="D51" s="134"/>
      <c r="E51" s="134"/>
      <c r="F51" s="134"/>
      <c r="G51" s="134"/>
      <c r="H51" s="134"/>
      <c r="I51" s="134"/>
      <c r="J51" s="134"/>
      <c r="K51" s="134"/>
      <c r="L51" s="134"/>
      <c r="M51" s="134"/>
      <c r="N51" s="134"/>
      <c r="O51" s="134"/>
      <c r="P51" s="134"/>
      <c r="Q51" s="134"/>
      <c r="R51" s="134"/>
      <c r="S51" s="134"/>
      <c r="T51" s="134"/>
      <c r="U51" s="134"/>
      <c r="V51" s="134"/>
      <c r="W51" s="134"/>
      <c r="X51" s="134"/>
      <c r="Y51" s="134"/>
      <c r="Z51" s="134"/>
      <c r="AA51" s="134"/>
      <c r="AB51" s="134"/>
      <c r="AC51" s="134"/>
      <c r="AD51" s="134"/>
      <c r="AE51" s="134"/>
      <c r="AF51" s="134"/>
      <c r="AG51" s="134"/>
      <c r="AH51" s="134"/>
      <c r="AI51" s="134"/>
      <c r="AJ51" s="134"/>
      <c r="AK51" s="134"/>
      <c r="AL51" s="134"/>
      <c r="AM51" s="134"/>
      <c r="AN51" s="134"/>
      <c r="AO51" s="134"/>
      <c r="AP51" s="134"/>
      <c r="AQ51" s="134"/>
      <c r="AR51" s="134"/>
      <c r="AS51" s="134"/>
      <c r="AT51" s="134"/>
    </row>
    <row r="52" spans="1:46" x14ac:dyDescent="0.4">
      <c r="A52" s="134"/>
      <c r="B52" s="134"/>
      <c r="C52" s="134"/>
      <c r="D52" s="134"/>
      <c r="E52" s="134"/>
      <c r="F52" s="134"/>
      <c r="G52" s="134"/>
      <c r="H52" s="134"/>
      <c r="I52" s="134"/>
      <c r="J52" s="134"/>
      <c r="K52" s="134"/>
      <c r="L52" s="134"/>
      <c r="M52" s="134"/>
      <c r="N52" s="134"/>
      <c r="O52" s="134"/>
      <c r="P52" s="134"/>
      <c r="Q52" s="134"/>
      <c r="R52" s="134"/>
      <c r="S52" s="134"/>
      <c r="T52" s="134"/>
      <c r="U52" s="134"/>
      <c r="V52" s="134"/>
      <c r="W52" s="134"/>
      <c r="X52" s="134"/>
      <c r="Y52" s="134"/>
      <c r="Z52" s="134"/>
      <c r="AA52" s="134"/>
      <c r="AB52" s="134"/>
      <c r="AC52" s="134"/>
      <c r="AD52" s="134"/>
      <c r="AE52" s="134"/>
      <c r="AF52" s="134"/>
      <c r="AG52" s="134"/>
      <c r="AH52" s="134"/>
      <c r="AI52" s="134"/>
      <c r="AJ52" s="134"/>
      <c r="AK52" s="134"/>
      <c r="AL52" s="134"/>
      <c r="AM52" s="134"/>
      <c r="AN52" s="134"/>
      <c r="AO52" s="134"/>
      <c r="AP52" s="134"/>
      <c r="AQ52" s="134"/>
      <c r="AR52" s="134"/>
      <c r="AS52" s="134"/>
      <c r="AT52" s="134"/>
    </row>
    <row r="53" spans="1:46" x14ac:dyDescent="0.4">
      <c r="A53" s="134"/>
      <c r="B53" s="134"/>
      <c r="C53" s="134"/>
      <c r="D53" s="134"/>
      <c r="E53" s="134"/>
      <c r="F53" s="134"/>
      <c r="G53" s="134"/>
      <c r="H53" s="134"/>
      <c r="I53" s="134"/>
      <c r="J53" s="134"/>
      <c r="K53" s="134"/>
      <c r="L53" s="134"/>
      <c r="M53" s="134"/>
      <c r="N53" s="134"/>
      <c r="O53" s="134"/>
      <c r="P53" s="134"/>
      <c r="Q53" s="134"/>
      <c r="R53" s="134"/>
      <c r="S53" s="134"/>
      <c r="T53" s="134"/>
      <c r="U53" s="134"/>
      <c r="V53" s="134"/>
      <c r="W53" s="134"/>
      <c r="X53" s="134"/>
      <c r="Y53" s="134"/>
      <c r="Z53" s="134"/>
      <c r="AA53" s="134"/>
      <c r="AB53" s="134"/>
      <c r="AC53" s="134"/>
      <c r="AD53" s="134"/>
      <c r="AE53" s="134"/>
      <c r="AF53" s="134"/>
      <c r="AG53" s="134"/>
      <c r="AH53" s="134"/>
      <c r="AI53" s="134"/>
      <c r="AJ53" s="134"/>
      <c r="AK53" s="134"/>
      <c r="AL53" s="134"/>
      <c r="AM53" s="134"/>
      <c r="AN53" s="134"/>
      <c r="AO53" s="134"/>
      <c r="AP53" s="134"/>
      <c r="AQ53" s="134"/>
      <c r="AR53" s="134"/>
      <c r="AS53" s="134"/>
      <c r="AT53" s="134"/>
    </row>
    <row r="54" spans="1:46" x14ac:dyDescent="0.4">
      <c r="A54" s="134"/>
      <c r="B54" s="134"/>
      <c r="C54" s="134"/>
      <c r="D54" s="134"/>
      <c r="E54" s="134"/>
      <c r="F54" s="134"/>
      <c r="G54" s="134"/>
      <c r="H54" s="134"/>
      <c r="I54" s="134"/>
      <c r="J54" s="134"/>
      <c r="K54" s="134"/>
      <c r="L54" s="134"/>
      <c r="M54" s="134"/>
      <c r="N54" s="134"/>
      <c r="O54" s="134"/>
      <c r="P54" s="134"/>
      <c r="Q54" s="134"/>
      <c r="R54" s="134"/>
      <c r="S54" s="134"/>
      <c r="T54" s="134"/>
      <c r="U54" s="134"/>
      <c r="V54" s="134"/>
      <c r="W54" s="134"/>
      <c r="X54" s="134"/>
      <c r="Y54" s="134"/>
      <c r="Z54" s="134"/>
      <c r="AA54" s="134"/>
      <c r="AB54" s="134"/>
      <c r="AC54" s="134"/>
      <c r="AD54" s="134"/>
      <c r="AE54" s="134"/>
      <c r="AF54" s="134"/>
      <c r="AG54" s="134"/>
      <c r="AH54" s="134"/>
      <c r="AI54" s="134"/>
      <c r="AJ54" s="134"/>
      <c r="AK54" s="134"/>
      <c r="AL54" s="134"/>
      <c r="AM54" s="134"/>
      <c r="AN54" s="134"/>
      <c r="AO54" s="134"/>
      <c r="AP54" s="134"/>
      <c r="AQ54" s="134"/>
      <c r="AR54" s="134"/>
      <c r="AS54" s="134"/>
      <c r="AT54" s="134"/>
    </row>
    <row r="55" spans="1:46" x14ac:dyDescent="0.4">
      <c r="A55" s="134"/>
      <c r="B55" s="134"/>
      <c r="C55" s="134"/>
      <c r="D55" s="134"/>
      <c r="E55" s="134"/>
      <c r="F55" s="134"/>
      <c r="G55" s="134"/>
      <c r="H55" s="134"/>
      <c r="I55" s="134"/>
      <c r="J55" s="134"/>
      <c r="K55" s="134"/>
      <c r="L55" s="134"/>
      <c r="M55" s="134"/>
      <c r="N55" s="134"/>
      <c r="O55" s="134"/>
      <c r="P55" s="134"/>
      <c r="Q55" s="134"/>
      <c r="R55" s="134"/>
      <c r="S55" s="134"/>
      <c r="T55" s="134"/>
      <c r="U55" s="134"/>
      <c r="V55" s="134"/>
      <c r="W55" s="134"/>
      <c r="X55" s="134"/>
      <c r="Y55" s="134"/>
      <c r="Z55" s="134"/>
      <c r="AA55" s="134"/>
      <c r="AB55" s="134"/>
      <c r="AC55" s="134"/>
      <c r="AD55" s="134"/>
      <c r="AE55" s="134"/>
      <c r="AF55" s="134"/>
      <c r="AG55" s="134"/>
      <c r="AH55" s="134"/>
      <c r="AI55" s="134"/>
      <c r="AJ55" s="134"/>
      <c r="AK55" s="134"/>
      <c r="AL55" s="134"/>
      <c r="AM55" s="134"/>
      <c r="AN55" s="134"/>
      <c r="AO55" s="134"/>
      <c r="AP55" s="134"/>
      <c r="AQ55" s="134"/>
      <c r="AR55" s="134"/>
      <c r="AS55" s="134"/>
      <c r="AT55" s="134"/>
    </row>
    <row r="56" spans="1:46" x14ac:dyDescent="0.4">
      <c r="A56" s="134"/>
      <c r="B56" s="134"/>
      <c r="C56" s="134"/>
      <c r="D56" s="134"/>
      <c r="E56" s="134"/>
      <c r="F56" s="134"/>
      <c r="G56" s="134"/>
      <c r="H56" s="134"/>
      <c r="I56" s="134"/>
      <c r="J56" s="134"/>
      <c r="K56" s="134"/>
      <c r="L56" s="134"/>
      <c r="M56" s="134"/>
      <c r="N56" s="134"/>
      <c r="O56" s="134"/>
      <c r="P56" s="134"/>
      <c r="Q56" s="134"/>
      <c r="R56" s="134"/>
      <c r="S56" s="134"/>
      <c r="T56" s="134"/>
      <c r="U56" s="134"/>
      <c r="V56" s="134"/>
      <c r="W56" s="134"/>
      <c r="X56" s="134"/>
      <c r="Y56" s="134"/>
      <c r="Z56" s="134"/>
      <c r="AA56" s="134"/>
      <c r="AB56" s="134"/>
      <c r="AC56" s="134"/>
      <c r="AD56" s="134"/>
      <c r="AE56" s="134"/>
      <c r="AF56" s="134"/>
      <c r="AG56" s="134"/>
      <c r="AH56" s="134"/>
      <c r="AI56" s="134"/>
      <c r="AJ56" s="134"/>
      <c r="AK56" s="134"/>
      <c r="AL56" s="134"/>
      <c r="AM56" s="134"/>
      <c r="AN56" s="134"/>
      <c r="AO56" s="134"/>
      <c r="AP56" s="134"/>
      <c r="AQ56" s="134"/>
      <c r="AR56" s="134"/>
      <c r="AS56" s="134"/>
      <c r="AT56" s="134"/>
    </row>
    <row r="57" spans="1:46" x14ac:dyDescent="0.4">
      <c r="A57" s="134"/>
      <c r="B57" s="134"/>
      <c r="C57" s="134"/>
      <c r="D57" s="134"/>
      <c r="E57" s="134"/>
      <c r="F57" s="134"/>
      <c r="G57" s="134"/>
      <c r="H57" s="134"/>
      <c r="I57" s="134"/>
      <c r="J57" s="134"/>
      <c r="K57" s="134"/>
      <c r="L57" s="134"/>
      <c r="M57" s="134"/>
      <c r="N57" s="134"/>
      <c r="O57" s="134"/>
      <c r="P57" s="134"/>
      <c r="Q57" s="134"/>
      <c r="R57" s="134"/>
      <c r="S57" s="134"/>
      <c r="T57" s="134"/>
      <c r="U57" s="134"/>
      <c r="V57" s="134"/>
      <c r="W57" s="134"/>
      <c r="X57" s="134"/>
      <c r="Y57" s="134"/>
      <c r="Z57" s="134"/>
      <c r="AA57" s="134"/>
      <c r="AB57" s="134"/>
      <c r="AC57" s="134"/>
      <c r="AD57" s="134"/>
      <c r="AE57" s="134"/>
      <c r="AF57" s="134"/>
      <c r="AG57" s="134"/>
      <c r="AH57" s="134"/>
      <c r="AI57" s="134"/>
      <c r="AJ57" s="134"/>
      <c r="AK57" s="134"/>
      <c r="AL57" s="134"/>
      <c r="AM57" s="134"/>
      <c r="AN57" s="134"/>
      <c r="AO57" s="134"/>
      <c r="AP57" s="134"/>
      <c r="AQ57" s="134"/>
      <c r="AR57" s="134"/>
      <c r="AS57" s="134"/>
      <c r="AT57" s="134"/>
    </row>
    <row r="58" spans="1:46" x14ac:dyDescent="0.4">
      <c r="A58" s="134"/>
      <c r="B58" s="134"/>
      <c r="C58" s="134"/>
      <c r="D58" s="134"/>
      <c r="E58" s="134"/>
      <c r="F58" s="134"/>
      <c r="G58" s="134"/>
      <c r="H58" s="134"/>
      <c r="I58" s="134"/>
      <c r="J58" s="134"/>
      <c r="K58" s="134"/>
      <c r="L58" s="134"/>
      <c r="M58" s="134"/>
      <c r="N58" s="134"/>
      <c r="O58" s="134"/>
      <c r="P58" s="134"/>
      <c r="Q58" s="134"/>
      <c r="R58" s="134"/>
      <c r="S58" s="134"/>
      <c r="T58" s="134"/>
      <c r="U58" s="134"/>
      <c r="V58" s="134"/>
      <c r="W58" s="134"/>
      <c r="X58" s="134"/>
      <c r="Y58" s="134"/>
      <c r="Z58" s="134"/>
      <c r="AA58" s="134"/>
      <c r="AB58" s="134"/>
      <c r="AC58" s="134"/>
      <c r="AD58" s="134"/>
      <c r="AE58" s="134"/>
      <c r="AF58" s="134"/>
      <c r="AG58" s="134"/>
      <c r="AH58" s="134"/>
      <c r="AI58" s="134"/>
      <c r="AJ58" s="134"/>
      <c r="AK58" s="134"/>
      <c r="AL58" s="134"/>
      <c r="AM58" s="134"/>
      <c r="AN58" s="134"/>
      <c r="AO58" s="134"/>
      <c r="AP58" s="134"/>
      <c r="AQ58" s="134"/>
      <c r="AR58" s="134"/>
      <c r="AS58" s="134"/>
      <c r="AT58" s="134"/>
    </row>
    <row r="59" spans="1:46" x14ac:dyDescent="0.4">
      <c r="A59" s="134"/>
      <c r="B59" s="134"/>
      <c r="C59" s="134"/>
      <c r="D59" s="134"/>
      <c r="E59" s="134"/>
      <c r="F59" s="134"/>
      <c r="G59" s="134"/>
      <c r="H59" s="134"/>
      <c r="I59" s="134"/>
      <c r="J59" s="134"/>
      <c r="K59" s="134"/>
      <c r="L59" s="134"/>
      <c r="M59" s="134"/>
      <c r="N59" s="134"/>
      <c r="O59" s="134"/>
      <c r="P59" s="134"/>
      <c r="Q59" s="134"/>
      <c r="R59" s="134"/>
      <c r="S59" s="134"/>
      <c r="T59" s="134"/>
      <c r="U59" s="134"/>
      <c r="V59" s="134"/>
      <c r="W59" s="134"/>
      <c r="X59" s="134"/>
      <c r="Y59" s="134"/>
      <c r="Z59" s="134"/>
      <c r="AA59" s="134"/>
      <c r="AB59" s="134"/>
      <c r="AC59" s="134"/>
      <c r="AD59" s="134"/>
      <c r="AE59" s="134"/>
      <c r="AF59" s="134"/>
      <c r="AG59" s="134"/>
      <c r="AH59" s="134"/>
      <c r="AI59" s="134"/>
      <c r="AJ59" s="134"/>
      <c r="AK59" s="134"/>
      <c r="AL59" s="134"/>
      <c r="AM59" s="134"/>
      <c r="AN59" s="134"/>
      <c r="AO59" s="134"/>
      <c r="AP59" s="134"/>
      <c r="AQ59" s="134"/>
      <c r="AR59" s="134"/>
      <c r="AS59" s="134"/>
      <c r="AT59" s="134"/>
    </row>
    <row r="60" spans="1:46" x14ac:dyDescent="0.4">
      <c r="A60" s="134"/>
      <c r="B60" s="134"/>
      <c r="C60" s="134"/>
      <c r="D60" s="134"/>
      <c r="E60" s="134"/>
      <c r="F60" s="134"/>
      <c r="G60" s="134"/>
      <c r="H60" s="134"/>
      <c r="I60" s="134"/>
      <c r="J60" s="134"/>
      <c r="K60" s="134"/>
      <c r="L60" s="134"/>
      <c r="M60" s="134"/>
      <c r="N60" s="134"/>
      <c r="O60" s="134"/>
      <c r="P60" s="134"/>
      <c r="Q60" s="134"/>
      <c r="R60" s="134"/>
      <c r="S60" s="134"/>
      <c r="T60" s="134"/>
      <c r="U60" s="134"/>
      <c r="V60" s="134"/>
      <c r="W60" s="134"/>
      <c r="X60" s="134"/>
      <c r="Y60" s="134"/>
      <c r="Z60" s="134"/>
      <c r="AA60" s="134"/>
      <c r="AB60" s="134"/>
      <c r="AC60" s="134"/>
      <c r="AD60" s="134"/>
      <c r="AE60" s="134"/>
      <c r="AF60" s="134"/>
      <c r="AG60" s="134"/>
      <c r="AH60" s="134"/>
      <c r="AI60" s="134"/>
      <c r="AJ60" s="134"/>
      <c r="AK60" s="134"/>
      <c r="AL60" s="134"/>
      <c r="AM60" s="134"/>
      <c r="AN60" s="134"/>
      <c r="AO60" s="134"/>
      <c r="AP60" s="134"/>
      <c r="AQ60" s="134"/>
      <c r="AR60" s="134"/>
      <c r="AS60" s="134"/>
      <c r="AT60" s="134"/>
    </row>
    <row r="61" spans="1:46" x14ac:dyDescent="0.4">
      <c r="A61" s="134"/>
      <c r="B61" s="134"/>
      <c r="C61" s="134"/>
      <c r="D61" s="134"/>
      <c r="E61" s="134"/>
      <c r="F61" s="134"/>
      <c r="G61" s="134"/>
      <c r="H61" s="134"/>
      <c r="I61" s="134"/>
      <c r="J61" s="134"/>
      <c r="K61" s="134"/>
      <c r="L61" s="134"/>
      <c r="M61" s="134"/>
      <c r="N61" s="134"/>
      <c r="O61" s="134"/>
      <c r="P61" s="134"/>
      <c r="Q61" s="134"/>
      <c r="R61" s="134"/>
      <c r="S61" s="134"/>
      <c r="T61" s="134"/>
      <c r="U61" s="134"/>
      <c r="V61" s="134"/>
      <c r="W61" s="134"/>
      <c r="X61" s="134"/>
      <c r="Y61" s="134"/>
      <c r="Z61" s="134"/>
      <c r="AA61" s="134"/>
      <c r="AB61" s="134"/>
      <c r="AC61" s="134"/>
      <c r="AD61" s="134"/>
      <c r="AE61" s="134"/>
      <c r="AF61" s="134"/>
      <c r="AG61" s="134"/>
      <c r="AH61" s="134"/>
      <c r="AI61" s="134"/>
      <c r="AJ61" s="134"/>
      <c r="AK61" s="134"/>
      <c r="AL61" s="134"/>
      <c r="AM61" s="134"/>
      <c r="AN61" s="134"/>
      <c r="AO61" s="134"/>
      <c r="AP61" s="134"/>
      <c r="AQ61" s="134"/>
      <c r="AR61" s="134"/>
      <c r="AS61" s="134"/>
      <c r="AT61" s="134"/>
    </row>
    <row r="62" spans="1:46" x14ac:dyDescent="0.4">
      <c r="A62" s="134"/>
      <c r="B62" s="134"/>
      <c r="C62" s="134"/>
      <c r="D62" s="134"/>
      <c r="E62" s="134"/>
      <c r="F62" s="134"/>
      <c r="G62" s="134"/>
      <c r="H62" s="134"/>
      <c r="I62" s="134"/>
      <c r="J62" s="134"/>
      <c r="K62" s="134"/>
      <c r="L62" s="134"/>
      <c r="M62" s="134"/>
      <c r="N62" s="134"/>
      <c r="O62" s="134"/>
      <c r="P62" s="134"/>
      <c r="Q62" s="134"/>
      <c r="R62" s="134"/>
      <c r="S62" s="134"/>
      <c r="T62" s="134"/>
      <c r="U62" s="134"/>
      <c r="V62" s="134"/>
      <c r="W62" s="134"/>
      <c r="X62" s="134"/>
      <c r="Y62" s="134"/>
      <c r="Z62" s="134"/>
      <c r="AA62" s="134"/>
      <c r="AB62" s="134"/>
      <c r="AC62" s="134"/>
      <c r="AD62" s="134"/>
      <c r="AE62" s="134"/>
      <c r="AF62" s="134"/>
      <c r="AG62" s="134"/>
      <c r="AH62" s="134"/>
      <c r="AI62" s="134"/>
      <c r="AJ62" s="134"/>
      <c r="AK62" s="134"/>
      <c r="AL62" s="134"/>
      <c r="AM62" s="134"/>
      <c r="AN62" s="134"/>
      <c r="AO62" s="134"/>
      <c r="AP62" s="134"/>
      <c r="AQ62" s="134"/>
      <c r="AR62" s="134"/>
      <c r="AS62" s="134"/>
      <c r="AT62" s="134"/>
    </row>
    <row r="63" spans="1:46" x14ac:dyDescent="0.4">
      <c r="A63" s="134"/>
      <c r="B63" s="134"/>
      <c r="C63" s="134"/>
      <c r="D63" s="134"/>
      <c r="E63" s="134"/>
      <c r="F63" s="134"/>
      <c r="G63" s="134"/>
      <c r="H63" s="134"/>
      <c r="I63" s="134"/>
      <c r="J63" s="134"/>
      <c r="K63" s="134"/>
      <c r="L63" s="134"/>
      <c r="M63" s="134"/>
      <c r="N63" s="134"/>
      <c r="O63" s="134"/>
      <c r="P63" s="134"/>
      <c r="Q63" s="134"/>
      <c r="R63" s="134"/>
      <c r="S63" s="134"/>
      <c r="T63" s="134"/>
      <c r="U63" s="134"/>
      <c r="V63" s="134"/>
      <c r="W63" s="134"/>
      <c r="X63" s="134"/>
      <c r="Y63" s="134"/>
      <c r="Z63" s="134"/>
      <c r="AA63" s="134"/>
      <c r="AB63" s="134"/>
      <c r="AC63" s="134"/>
      <c r="AD63" s="134"/>
      <c r="AE63" s="134"/>
      <c r="AF63" s="134"/>
      <c r="AG63" s="134"/>
      <c r="AH63" s="134"/>
      <c r="AI63" s="134"/>
      <c r="AJ63" s="134"/>
      <c r="AK63" s="134"/>
      <c r="AL63" s="134"/>
      <c r="AM63" s="134"/>
      <c r="AN63" s="134"/>
      <c r="AO63" s="134"/>
      <c r="AP63" s="134"/>
      <c r="AQ63" s="134"/>
      <c r="AR63" s="134"/>
      <c r="AS63" s="134"/>
      <c r="AT63" s="134"/>
    </row>
    <row r="64" spans="1:46" x14ac:dyDescent="0.4">
      <c r="A64" s="134"/>
      <c r="B64" s="134"/>
      <c r="C64" s="134"/>
      <c r="D64" s="134"/>
      <c r="E64" s="134"/>
      <c r="F64" s="134"/>
      <c r="G64" s="134"/>
      <c r="H64" s="134"/>
      <c r="I64" s="134"/>
      <c r="J64" s="134"/>
      <c r="K64" s="134"/>
      <c r="L64" s="134"/>
      <c r="M64" s="134"/>
      <c r="N64" s="134"/>
      <c r="O64" s="134"/>
      <c r="P64" s="134"/>
      <c r="Q64" s="134"/>
      <c r="R64" s="134"/>
      <c r="S64" s="134"/>
      <c r="T64" s="134"/>
      <c r="U64" s="134"/>
      <c r="V64" s="134"/>
      <c r="W64" s="134"/>
      <c r="X64" s="134"/>
      <c r="Y64" s="134"/>
      <c r="Z64" s="134"/>
      <c r="AA64" s="134"/>
      <c r="AB64" s="134"/>
      <c r="AC64" s="134"/>
      <c r="AD64" s="134"/>
      <c r="AE64" s="134"/>
      <c r="AF64" s="134"/>
      <c r="AG64" s="134"/>
      <c r="AH64" s="134"/>
      <c r="AI64" s="134"/>
      <c r="AJ64" s="134"/>
      <c r="AK64" s="134"/>
      <c r="AL64" s="134"/>
      <c r="AM64" s="134"/>
      <c r="AN64" s="134"/>
      <c r="AO64" s="134"/>
      <c r="AP64" s="134"/>
      <c r="AQ64" s="134"/>
      <c r="AR64" s="134"/>
      <c r="AS64" s="134"/>
      <c r="AT64" s="134"/>
    </row>
    <row r="65" spans="1:46" x14ac:dyDescent="0.4">
      <c r="A65" s="134"/>
      <c r="B65" s="134"/>
      <c r="C65" s="134"/>
      <c r="D65" s="134"/>
      <c r="E65" s="134"/>
      <c r="F65" s="134"/>
      <c r="G65" s="134"/>
      <c r="H65" s="134"/>
      <c r="I65" s="134"/>
      <c r="J65" s="134"/>
      <c r="K65" s="134"/>
      <c r="L65" s="134"/>
      <c r="M65" s="134"/>
      <c r="N65" s="134"/>
      <c r="O65" s="134"/>
      <c r="P65" s="134"/>
      <c r="Q65" s="134"/>
      <c r="R65" s="134"/>
      <c r="S65" s="134"/>
      <c r="T65" s="134"/>
      <c r="U65" s="134"/>
      <c r="V65" s="134"/>
      <c r="W65" s="134"/>
      <c r="X65" s="134"/>
      <c r="Y65" s="134"/>
      <c r="Z65" s="134"/>
      <c r="AA65" s="134"/>
      <c r="AB65" s="134"/>
      <c r="AC65" s="134"/>
      <c r="AD65" s="134"/>
      <c r="AE65" s="134"/>
      <c r="AF65" s="134"/>
      <c r="AG65" s="134"/>
      <c r="AH65" s="134"/>
      <c r="AI65" s="134"/>
      <c r="AJ65" s="134"/>
      <c r="AK65" s="134"/>
      <c r="AL65" s="134"/>
      <c r="AM65" s="134"/>
      <c r="AN65" s="134"/>
      <c r="AO65" s="134"/>
      <c r="AP65" s="134"/>
      <c r="AQ65" s="134"/>
      <c r="AR65" s="134"/>
      <c r="AS65" s="134"/>
      <c r="AT65" s="134"/>
    </row>
    <row r="66" spans="1:46" x14ac:dyDescent="0.4">
      <c r="A66" s="134"/>
      <c r="B66" s="134"/>
      <c r="C66" s="134"/>
      <c r="D66" s="134"/>
      <c r="E66" s="134"/>
      <c r="F66" s="134"/>
      <c r="G66" s="134"/>
      <c r="H66" s="134"/>
      <c r="I66" s="134"/>
      <c r="J66" s="134"/>
      <c r="K66" s="134"/>
      <c r="L66" s="134"/>
      <c r="M66" s="134"/>
      <c r="N66" s="134"/>
      <c r="O66" s="134"/>
      <c r="P66" s="134"/>
      <c r="Q66" s="134"/>
      <c r="R66" s="134"/>
      <c r="S66" s="134"/>
      <c r="T66" s="134"/>
      <c r="U66" s="134"/>
      <c r="V66" s="134"/>
      <c r="W66" s="134"/>
      <c r="X66" s="134"/>
      <c r="Y66" s="134"/>
      <c r="Z66" s="134"/>
      <c r="AA66" s="134"/>
      <c r="AB66" s="134"/>
      <c r="AC66" s="134"/>
      <c r="AD66" s="134"/>
      <c r="AE66" s="134"/>
      <c r="AF66" s="134"/>
      <c r="AG66" s="134"/>
      <c r="AH66" s="134"/>
      <c r="AI66" s="134"/>
      <c r="AJ66" s="134"/>
      <c r="AK66" s="134"/>
      <c r="AL66" s="134"/>
      <c r="AM66" s="134"/>
      <c r="AN66" s="134"/>
      <c r="AO66" s="134"/>
      <c r="AP66" s="134"/>
      <c r="AQ66" s="134"/>
      <c r="AR66" s="134"/>
      <c r="AS66" s="134"/>
      <c r="AT66" s="134"/>
    </row>
    <row r="67" spans="1:46" x14ac:dyDescent="0.4">
      <c r="A67" s="134"/>
      <c r="B67" s="134"/>
      <c r="C67" s="134"/>
      <c r="D67" s="134"/>
      <c r="E67" s="134"/>
      <c r="F67" s="134"/>
      <c r="G67" s="134"/>
      <c r="H67" s="134"/>
      <c r="I67" s="134"/>
      <c r="J67" s="134"/>
      <c r="K67" s="134"/>
      <c r="L67" s="134"/>
      <c r="M67" s="134"/>
      <c r="N67" s="134"/>
      <c r="O67" s="134"/>
      <c r="P67" s="134"/>
      <c r="Q67" s="134"/>
      <c r="R67" s="134"/>
      <c r="S67" s="134"/>
      <c r="T67" s="134"/>
      <c r="U67" s="134"/>
      <c r="V67" s="134"/>
      <c r="W67" s="134"/>
      <c r="X67" s="134"/>
      <c r="Y67" s="134"/>
      <c r="Z67" s="134"/>
      <c r="AA67" s="134"/>
      <c r="AB67" s="134"/>
      <c r="AC67" s="134"/>
      <c r="AD67" s="134"/>
      <c r="AE67" s="134"/>
      <c r="AF67" s="134"/>
      <c r="AG67" s="134"/>
      <c r="AH67" s="134"/>
      <c r="AI67" s="134"/>
      <c r="AJ67" s="134"/>
      <c r="AK67" s="134"/>
      <c r="AL67" s="134"/>
      <c r="AM67" s="134"/>
      <c r="AN67" s="134"/>
      <c r="AO67" s="134"/>
      <c r="AP67" s="134"/>
      <c r="AQ67" s="134"/>
      <c r="AR67" s="134"/>
      <c r="AS67" s="134"/>
      <c r="AT67" s="134"/>
    </row>
    <row r="68" spans="1:46" x14ac:dyDescent="0.4">
      <c r="A68" s="134"/>
      <c r="B68" s="134"/>
      <c r="C68" s="134"/>
      <c r="D68" s="134"/>
      <c r="E68" s="134"/>
      <c r="F68" s="134"/>
      <c r="G68" s="134"/>
      <c r="H68" s="134"/>
      <c r="I68" s="134"/>
      <c r="J68" s="134"/>
      <c r="K68" s="134"/>
      <c r="L68" s="134"/>
      <c r="M68" s="134"/>
      <c r="N68" s="134"/>
      <c r="O68" s="134"/>
      <c r="P68" s="134"/>
      <c r="Q68" s="134"/>
      <c r="R68" s="134"/>
      <c r="S68" s="134"/>
      <c r="T68" s="134"/>
      <c r="U68" s="134"/>
      <c r="V68" s="134"/>
      <c r="W68" s="134"/>
      <c r="X68" s="134"/>
      <c r="Y68" s="134"/>
      <c r="Z68" s="134"/>
      <c r="AA68" s="134"/>
      <c r="AB68" s="134"/>
      <c r="AC68" s="134"/>
      <c r="AD68" s="134"/>
      <c r="AE68" s="134"/>
      <c r="AF68" s="134"/>
      <c r="AG68" s="134"/>
      <c r="AH68" s="134"/>
      <c r="AI68" s="134"/>
      <c r="AJ68" s="134"/>
      <c r="AK68" s="134"/>
      <c r="AL68" s="134"/>
      <c r="AM68" s="134"/>
      <c r="AN68" s="134"/>
      <c r="AO68" s="134"/>
      <c r="AP68" s="134"/>
      <c r="AQ68" s="134"/>
      <c r="AR68" s="134"/>
      <c r="AS68" s="134"/>
      <c r="AT68" s="134"/>
    </row>
    <row r="69" spans="1:46" x14ac:dyDescent="0.4">
      <c r="A69" s="134"/>
      <c r="B69" s="134"/>
      <c r="C69" s="134"/>
      <c r="D69" s="134"/>
      <c r="E69" s="134"/>
      <c r="F69" s="134"/>
      <c r="G69" s="134"/>
      <c r="H69" s="134"/>
      <c r="I69" s="134"/>
      <c r="J69" s="134"/>
      <c r="K69" s="134"/>
      <c r="L69" s="134"/>
      <c r="M69" s="134"/>
      <c r="N69" s="134"/>
      <c r="O69" s="134"/>
      <c r="P69" s="134"/>
      <c r="Q69" s="134"/>
      <c r="R69" s="134"/>
      <c r="S69" s="134"/>
      <c r="T69" s="134"/>
      <c r="U69" s="134"/>
      <c r="V69" s="134"/>
      <c r="W69" s="134"/>
      <c r="X69" s="134"/>
      <c r="Y69" s="134"/>
      <c r="Z69" s="134"/>
      <c r="AA69" s="134"/>
      <c r="AB69" s="134"/>
      <c r="AC69" s="134"/>
      <c r="AD69" s="134"/>
      <c r="AE69" s="134"/>
      <c r="AF69" s="134"/>
      <c r="AG69" s="134"/>
      <c r="AH69" s="134"/>
      <c r="AI69" s="134"/>
      <c r="AJ69" s="134"/>
      <c r="AK69" s="134"/>
      <c r="AL69" s="134"/>
      <c r="AM69" s="134"/>
      <c r="AN69" s="134"/>
      <c r="AO69" s="134"/>
      <c r="AP69" s="134"/>
      <c r="AQ69" s="134"/>
      <c r="AR69" s="134"/>
      <c r="AS69" s="134"/>
      <c r="AT69" s="134"/>
    </row>
    <row r="70" spans="1:46" x14ac:dyDescent="0.4">
      <c r="A70" s="134"/>
      <c r="B70" s="134"/>
      <c r="C70" s="134"/>
      <c r="D70" s="134"/>
      <c r="E70" s="134"/>
      <c r="F70" s="134"/>
      <c r="G70" s="134"/>
      <c r="H70" s="134"/>
      <c r="I70" s="134"/>
      <c r="J70" s="134"/>
      <c r="K70" s="134"/>
      <c r="L70" s="134"/>
      <c r="M70" s="134"/>
      <c r="N70" s="134"/>
      <c r="O70" s="134"/>
      <c r="P70" s="134"/>
      <c r="Q70" s="134"/>
      <c r="R70" s="134"/>
      <c r="S70" s="134"/>
      <c r="T70" s="134"/>
      <c r="U70" s="134"/>
      <c r="V70" s="134"/>
      <c r="W70" s="134"/>
      <c r="X70" s="134"/>
      <c r="Y70" s="134"/>
      <c r="Z70" s="134"/>
      <c r="AA70" s="134"/>
      <c r="AB70" s="134"/>
      <c r="AC70" s="134"/>
      <c r="AD70" s="134"/>
      <c r="AE70" s="134"/>
      <c r="AF70" s="134"/>
      <c r="AG70" s="134"/>
      <c r="AH70" s="134"/>
      <c r="AI70" s="134"/>
      <c r="AJ70" s="134"/>
      <c r="AK70" s="134"/>
      <c r="AL70" s="134"/>
      <c r="AM70" s="134"/>
      <c r="AN70" s="134"/>
      <c r="AO70" s="134"/>
      <c r="AP70" s="134"/>
      <c r="AQ70" s="134"/>
      <c r="AR70" s="134"/>
      <c r="AS70" s="134"/>
      <c r="AT70" s="134"/>
    </row>
    <row r="71" spans="1:46" x14ac:dyDescent="0.4">
      <c r="A71" s="134"/>
      <c r="B71" s="134"/>
      <c r="C71" s="134"/>
      <c r="D71" s="134"/>
      <c r="E71" s="134"/>
      <c r="F71" s="134"/>
      <c r="G71" s="134"/>
      <c r="H71" s="134"/>
      <c r="I71" s="134"/>
      <c r="J71" s="134"/>
      <c r="K71" s="134"/>
      <c r="L71" s="134"/>
      <c r="M71" s="134"/>
      <c r="N71" s="134"/>
      <c r="O71" s="134"/>
      <c r="P71" s="134"/>
      <c r="Q71" s="134"/>
      <c r="R71" s="134"/>
      <c r="S71" s="134"/>
      <c r="T71" s="134"/>
      <c r="U71" s="134"/>
      <c r="V71" s="134"/>
      <c r="W71" s="134"/>
      <c r="X71" s="134"/>
      <c r="Y71" s="134"/>
      <c r="Z71" s="134"/>
      <c r="AA71" s="134"/>
      <c r="AB71" s="134"/>
      <c r="AC71" s="134"/>
      <c r="AD71" s="134"/>
      <c r="AE71" s="134"/>
      <c r="AF71" s="134"/>
      <c r="AG71" s="134"/>
      <c r="AH71" s="134"/>
      <c r="AI71" s="134"/>
      <c r="AJ71" s="134"/>
      <c r="AK71" s="134"/>
      <c r="AL71" s="134"/>
      <c r="AM71" s="134"/>
      <c r="AN71" s="134"/>
      <c r="AO71" s="134"/>
      <c r="AP71" s="134"/>
      <c r="AQ71" s="134"/>
      <c r="AR71" s="134"/>
      <c r="AS71" s="134"/>
      <c r="AT71" s="134"/>
    </row>
    <row r="72" spans="1:46" x14ac:dyDescent="0.4">
      <c r="A72" s="134"/>
      <c r="B72" s="134"/>
      <c r="C72" s="134"/>
      <c r="D72" s="134"/>
      <c r="E72" s="134"/>
      <c r="F72" s="134"/>
      <c r="G72" s="134"/>
      <c r="H72" s="134"/>
      <c r="I72" s="134"/>
      <c r="J72" s="134"/>
      <c r="K72" s="134"/>
      <c r="L72" s="134"/>
      <c r="M72" s="134"/>
      <c r="N72" s="134"/>
      <c r="O72" s="134"/>
      <c r="P72" s="134"/>
      <c r="Q72" s="134"/>
      <c r="R72" s="134"/>
      <c r="S72" s="134"/>
      <c r="T72" s="134"/>
      <c r="U72" s="134"/>
      <c r="V72" s="134"/>
      <c r="W72" s="134"/>
      <c r="X72" s="134"/>
      <c r="Y72" s="134"/>
      <c r="Z72" s="134"/>
      <c r="AA72" s="134"/>
      <c r="AB72" s="134"/>
      <c r="AC72" s="134"/>
      <c r="AD72" s="134"/>
      <c r="AE72" s="134"/>
      <c r="AF72" s="134"/>
      <c r="AG72" s="134"/>
      <c r="AH72" s="134"/>
      <c r="AI72" s="134"/>
      <c r="AJ72" s="134"/>
      <c r="AK72" s="134"/>
      <c r="AL72" s="134"/>
      <c r="AM72" s="134"/>
      <c r="AN72" s="134"/>
      <c r="AO72" s="134"/>
      <c r="AP72" s="134"/>
      <c r="AQ72" s="134"/>
      <c r="AR72" s="134"/>
      <c r="AS72" s="134"/>
      <c r="AT72" s="134"/>
    </row>
    <row r="73" spans="1:46" x14ac:dyDescent="0.4">
      <c r="A73" s="134"/>
      <c r="B73" s="134"/>
      <c r="C73" s="134"/>
      <c r="D73" s="134"/>
      <c r="E73" s="134"/>
      <c r="F73" s="134"/>
      <c r="G73" s="134"/>
      <c r="H73" s="134"/>
      <c r="I73" s="134"/>
      <c r="J73" s="134"/>
      <c r="K73" s="134"/>
      <c r="L73" s="134"/>
      <c r="M73" s="134"/>
      <c r="N73" s="134"/>
      <c r="O73" s="134"/>
      <c r="P73" s="134"/>
      <c r="Q73" s="134"/>
      <c r="R73" s="134"/>
      <c r="S73" s="134"/>
      <c r="T73" s="134"/>
      <c r="U73" s="134"/>
      <c r="V73" s="134"/>
      <c r="W73" s="134"/>
      <c r="X73" s="134"/>
      <c r="Y73" s="134"/>
      <c r="Z73" s="134"/>
      <c r="AA73" s="134"/>
      <c r="AB73" s="134"/>
      <c r="AC73" s="134"/>
      <c r="AD73" s="134"/>
      <c r="AE73" s="134"/>
      <c r="AF73" s="134"/>
      <c r="AG73" s="134"/>
      <c r="AH73" s="134"/>
      <c r="AI73" s="134"/>
      <c r="AJ73" s="134"/>
      <c r="AK73" s="134"/>
      <c r="AL73" s="134"/>
      <c r="AM73" s="134"/>
      <c r="AN73" s="134"/>
      <c r="AO73" s="134"/>
      <c r="AP73" s="134"/>
      <c r="AQ73" s="134"/>
      <c r="AR73" s="134"/>
      <c r="AS73" s="134"/>
      <c r="AT73" s="134"/>
    </row>
    <row r="74" spans="1:46" x14ac:dyDescent="0.4">
      <c r="A74" s="134"/>
      <c r="B74" s="134"/>
      <c r="C74" s="134"/>
      <c r="D74" s="134"/>
      <c r="E74" s="134"/>
      <c r="F74" s="134"/>
      <c r="G74" s="134"/>
      <c r="H74" s="134"/>
      <c r="I74" s="134"/>
      <c r="J74" s="134"/>
      <c r="K74" s="134"/>
      <c r="L74" s="134"/>
      <c r="M74" s="134"/>
      <c r="N74" s="134"/>
      <c r="O74" s="134"/>
      <c r="P74" s="134"/>
      <c r="Q74" s="134"/>
      <c r="R74" s="134"/>
      <c r="S74" s="134"/>
      <c r="T74" s="134"/>
      <c r="U74" s="134"/>
      <c r="V74" s="134"/>
      <c r="W74" s="134"/>
      <c r="X74" s="134"/>
      <c r="Y74" s="134"/>
      <c r="Z74" s="134"/>
      <c r="AA74" s="134"/>
      <c r="AB74" s="134"/>
      <c r="AC74" s="134"/>
      <c r="AD74" s="134"/>
      <c r="AE74" s="134"/>
      <c r="AF74" s="134"/>
      <c r="AG74" s="134"/>
      <c r="AH74" s="134"/>
      <c r="AI74" s="134"/>
      <c r="AJ74" s="134"/>
      <c r="AK74" s="134"/>
      <c r="AL74" s="134"/>
      <c r="AM74" s="134"/>
      <c r="AN74" s="134"/>
      <c r="AO74" s="134"/>
      <c r="AP74" s="134"/>
      <c r="AQ74" s="134"/>
      <c r="AR74" s="134"/>
      <c r="AS74" s="134"/>
      <c r="AT74" s="134"/>
    </row>
    <row r="75" spans="1:46" x14ac:dyDescent="0.4">
      <c r="A75" s="134"/>
      <c r="B75" s="134"/>
      <c r="C75" s="134"/>
      <c r="D75" s="134"/>
      <c r="E75" s="134"/>
      <c r="F75" s="134"/>
      <c r="G75" s="134"/>
      <c r="H75" s="134"/>
      <c r="I75" s="134"/>
      <c r="J75" s="134"/>
      <c r="K75" s="134"/>
      <c r="L75" s="134"/>
      <c r="M75" s="134"/>
      <c r="N75" s="134"/>
      <c r="O75" s="134"/>
      <c r="P75" s="134"/>
      <c r="Q75" s="134"/>
      <c r="R75" s="134"/>
      <c r="S75" s="134"/>
      <c r="T75" s="134"/>
      <c r="U75" s="134"/>
      <c r="V75" s="134"/>
      <c r="W75" s="134"/>
      <c r="X75" s="134"/>
      <c r="Y75" s="134"/>
      <c r="Z75" s="134"/>
      <c r="AA75" s="134"/>
      <c r="AB75" s="134"/>
      <c r="AC75" s="134"/>
      <c r="AD75" s="134"/>
      <c r="AE75" s="134"/>
      <c r="AF75" s="134"/>
      <c r="AG75" s="134"/>
      <c r="AH75" s="134"/>
      <c r="AI75" s="134"/>
      <c r="AJ75" s="134"/>
      <c r="AK75" s="134"/>
      <c r="AL75" s="134"/>
      <c r="AM75" s="134"/>
      <c r="AN75" s="134"/>
      <c r="AO75" s="134"/>
      <c r="AP75" s="134"/>
      <c r="AQ75" s="134"/>
      <c r="AR75" s="134"/>
      <c r="AS75" s="134"/>
      <c r="AT75" s="134"/>
    </row>
    <row r="76" spans="1:46" x14ac:dyDescent="0.4">
      <c r="A76" s="134"/>
      <c r="B76" s="134"/>
      <c r="C76" s="134"/>
      <c r="D76" s="134"/>
      <c r="E76" s="134"/>
      <c r="F76" s="134"/>
      <c r="G76" s="134"/>
      <c r="H76" s="134"/>
      <c r="I76" s="134"/>
      <c r="J76" s="134"/>
      <c r="K76" s="134"/>
      <c r="L76" s="134"/>
      <c r="M76" s="134"/>
      <c r="N76" s="134"/>
      <c r="O76" s="134"/>
      <c r="P76" s="134"/>
      <c r="Q76" s="134"/>
      <c r="R76" s="134"/>
      <c r="S76" s="134"/>
      <c r="T76" s="134"/>
      <c r="U76" s="134"/>
      <c r="V76" s="134"/>
      <c r="W76" s="134"/>
      <c r="X76" s="134"/>
      <c r="Y76" s="134"/>
      <c r="Z76" s="134"/>
      <c r="AA76" s="134"/>
      <c r="AB76" s="134"/>
      <c r="AC76" s="134"/>
      <c r="AD76" s="134"/>
      <c r="AE76" s="134"/>
      <c r="AF76" s="134"/>
      <c r="AG76" s="134"/>
      <c r="AH76" s="134"/>
      <c r="AI76" s="134"/>
      <c r="AJ76" s="134"/>
      <c r="AK76" s="134"/>
      <c r="AL76" s="134"/>
      <c r="AM76" s="134"/>
      <c r="AN76" s="134"/>
      <c r="AO76" s="134"/>
      <c r="AP76" s="134"/>
      <c r="AQ76" s="134"/>
      <c r="AR76" s="134"/>
      <c r="AS76" s="134"/>
      <c r="AT76" s="134"/>
    </row>
    <row r="77" spans="1:46" x14ac:dyDescent="0.4">
      <c r="A77" s="134"/>
      <c r="B77" s="134"/>
      <c r="C77" s="134"/>
      <c r="D77" s="134"/>
      <c r="E77" s="134"/>
      <c r="F77" s="134"/>
      <c r="G77" s="134"/>
      <c r="H77" s="134"/>
      <c r="I77" s="134"/>
      <c r="J77" s="134"/>
      <c r="K77" s="134"/>
      <c r="L77" s="134"/>
      <c r="M77" s="134"/>
      <c r="N77" s="134"/>
      <c r="O77" s="134"/>
      <c r="P77" s="134"/>
      <c r="Q77" s="134"/>
      <c r="R77" s="134"/>
      <c r="S77" s="134"/>
      <c r="T77" s="134"/>
      <c r="U77" s="134"/>
      <c r="V77" s="134"/>
      <c r="W77" s="134"/>
      <c r="X77" s="134"/>
      <c r="Y77" s="134"/>
      <c r="Z77" s="134"/>
      <c r="AA77" s="134"/>
      <c r="AB77" s="134"/>
      <c r="AC77" s="134"/>
      <c r="AD77" s="134"/>
      <c r="AE77" s="134"/>
      <c r="AF77" s="134"/>
      <c r="AG77" s="134"/>
      <c r="AH77" s="134"/>
      <c r="AI77" s="134"/>
      <c r="AJ77" s="134"/>
      <c r="AK77" s="134"/>
      <c r="AL77" s="134"/>
      <c r="AM77" s="134"/>
      <c r="AN77" s="134"/>
      <c r="AO77" s="134"/>
      <c r="AP77" s="134"/>
      <c r="AQ77" s="134"/>
      <c r="AR77" s="134"/>
      <c r="AS77" s="134"/>
      <c r="AT77" s="134"/>
    </row>
    <row r="78" spans="1:46" x14ac:dyDescent="0.4">
      <c r="A78" s="134"/>
      <c r="B78" s="134"/>
      <c r="C78" s="134"/>
      <c r="D78" s="134"/>
      <c r="E78" s="134"/>
      <c r="F78" s="134"/>
      <c r="G78" s="134"/>
      <c r="H78" s="134"/>
      <c r="I78" s="134"/>
      <c r="J78" s="134"/>
      <c r="K78" s="134"/>
      <c r="L78" s="134"/>
      <c r="M78" s="134"/>
      <c r="N78" s="134"/>
      <c r="O78" s="134"/>
      <c r="P78" s="134"/>
      <c r="Q78" s="134"/>
      <c r="R78" s="134"/>
      <c r="S78" s="134"/>
      <c r="T78" s="134"/>
      <c r="U78" s="134"/>
      <c r="V78" s="134"/>
      <c r="W78" s="134"/>
      <c r="X78" s="134"/>
      <c r="Y78" s="134"/>
      <c r="Z78" s="134"/>
      <c r="AA78" s="134"/>
      <c r="AB78" s="134"/>
      <c r="AC78" s="134"/>
      <c r="AD78" s="134"/>
      <c r="AE78" s="134"/>
      <c r="AF78" s="134"/>
      <c r="AG78" s="134"/>
      <c r="AH78" s="134"/>
      <c r="AI78" s="134"/>
      <c r="AJ78" s="134"/>
      <c r="AK78" s="134"/>
      <c r="AL78" s="134"/>
      <c r="AM78" s="134"/>
      <c r="AN78" s="134"/>
      <c r="AO78" s="134"/>
      <c r="AP78" s="134"/>
      <c r="AQ78" s="134"/>
      <c r="AR78" s="134"/>
      <c r="AS78" s="134"/>
      <c r="AT78" s="134"/>
    </row>
    <row r="79" spans="1:46" x14ac:dyDescent="0.4">
      <c r="A79" s="134"/>
      <c r="B79" s="134"/>
      <c r="C79" s="134"/>
      <c r="D79" s="134"/>
      <c r="E79" s="134"/>
      <c r="F79" s="134"/>
      <c r="G79" s="134"/>
      <c r="H79" s="134"/>
      <c r="I79" s="134"/>
      <c r="J79" s="134"/>
      <c r="K79" s="134"/>
      <c r="L79" s="134"/>
      <c r="M79" s="134"/>
      <c r="N79" s="134"/>
      <c r="O79" s="134"/>
      <c r="P79" s="134"/>
      <c r="Q79" s="134"/>
      <c r="R79" s="134"/>
      <c r="S79" s="134"/>
      <c r="T79" s="134"/>
      <c r="U79" s="134"/>
      <c r="V79" s="134"/>
      <c r="W79" s="134"/>
      <c r="X79" s="134"/>
      <c r="Y79" s="134"/>
      <c r="Z79" s="134"/>
      <c r="AA79" s="134"/>
      <c r="AB79" s="134"/>
      <c r="AC79" s="134"/>
      <c r="AD79" s="134"/>
      <c r="AE79" s="134"/>
      <c r="AF79" s="134"/>
      <c r="AG79" s="134"/>
      <c r="AH79" s="134"/>
      <c r="AI79" s="134"/>
      <c r="AJ79" s="134"/>
      <c r="AK79" s="134"/>
      <c r="AL79" s="134"/>
      <c r="AM79" s="134"/>
      <c r="AN79" s="134"/>
      <c r="AO79" s="134"/>
      <c r="AP79" s="134"/>
      <c r="AQ79" s="134"/>
      <c r="AR79" s="134"/>
      <c r="AS79" s="134"/>
      <c r="AT79" s="134"/>
    </row>
    <row r="80" spans="1:46" x14ac:dyDescent="0.4">
      <c r="A80" s="134"/>
      <c r="B80" s="134"/>
      <c r="C80" s="134"/>
      <c r="D80" s="134"/>
      <c r="E80" s="134"/>
      <c r="F80" s="134"/>
      <c r="G80" s="134"/>
      <c r="H80" s="134"/>
      <c r="I80" s="134"/>
      <c r="J80" s="134"/>
      <c r="K80" s="134"/>
      <c r="L80" s="134"/>
      <c r="M80" s="134"/>
      <c r="N80" s="134"/>
      <c r="O80" s="134"/>
      <c r="P80" s="134"/>
      <c r="Q80" s="134"/>
      <c r="R80" s="134"/>
      <c r="S80" s="134"/>
      <c r="T80" s="134"/>
      <c r="U80" s="134"/>
      <c r="V80" s="134"/>
      <c r="W80" s="134"/>
      <c r="X80" s="134"/>
      <c r="Y80" s="134"/>
      <c r="Z80" s="134"/>
      <c r="AA80" s="134"/>
      <c r="AB80" s="134"/>
      <c r="AC80" s="134"/>
      <c r="AD80" s="134"/>
      <c r="AE80" s="134"/>
      <c r="AF80" s="134"/>
      <c r="AG80" s="134"/>
      <c r="AH80" s="134"/>
      <c r="AI80" s="134"/>
      <c r="AJ80" s="134"/>
      <c r="AK80" s="134"/>
      <c r="AL80" s="134"/>
      <c r="AM80" s="134"/>
      <c r="AN80" s="134"/>
      <c r="AO80" s="134"/>
      <c r="AP80" s="134"/>
      <c r="AQ80" s="134"/>
      <c r="AR80" s="134"/>
      <c r="AS80" s="134"/>
      <c r="AT80" s="134"/>
    </row>
    <row r="81" spans="1:46" x14ac:dyDescent="0.4">
      <c r="A81" s="134"/>
      <c r="B81" s="134"/>
      <c r="C81" s="134"/>
      <c r="D81" s="134"/>
      <c r="E81" s="134"/>
      <c r="F81" s="134"/>
      <c r="G81" s="134"/>
      <c r="H81" s="134"/>
      <c r="I81" s="134"/>
      <c r="J81" s="134"/>
      <c r="K81" s="134"/>
      <c r="L81" s="134"/>
      <c r="M81" s="134"/>
      <c r="N81" s="134"/>
      <c r="O81" s="134"/>
      <c r="P81" s="134"/>
      <c r="Q81" s="134"/>
      <c r="R81" s="134"/>
      <c r="S81" s="134"/>
      <c r="T81" s="134"/>
      <c r="U81" s="134"/>
      <c r="V81" s="134"/>
      <c r="W81" s="134"/>
      <c r="X81" s="134"/>
      <c r="Y81" s="134"/>
      <c r="Z81" s="134"/>
      <c r="AA81" s="134"/>
      <c r="AB81" s="134"/>
      <c r="AC81" s="134"/>
      <c r="AD81" s="134"/>
      <c r="AE81" s="134"/>
      <c r="AF81" s="134"/>
      <c r="AG81" s="134"/>
      <c r="AH81" s="134"/>
      <c r="AI81" s="134"/>
      <c r="AJ81" s="134"/>
      <c r="AK81" s="134"/>
      <c r="AL81" s="134"/>
      <c r="AM81" s="134"/>
      <c r="AN81" s="134"/>
      <c r="AO81" s="134"/>
      <c r="AP81" s="134"/>
      <c r="AQ81" s="134"/>
      <c r="AR81" s="134"/>
      <c r="AS81" s="134"/>
      <c r="AT81" s="134"/>
    </row>
    <row r="82" spans="1:46" x14ac:dyDescent="0.4">
      <c r="A82" s="134"/>
      <c r="B82" s="134"/>
      <c r="C82" s="134"/>
      <c r="D82" s="134"/>
      <c r="E82" s="134"/>
      <c r="F82" s="134"/>
      <c r="G82" s="134"/>
      <c r="H82" s="134"/>
      <c r="I82" s="134"/>
      <c r="J82" s="134"/>
      <c r="K82" s="134"/>
      <c r="L82" s="134"/>
      <c r="M82" s="134"/>
      <c r="N82" s="134"/>
      <c r="O82" s="134"/>
      <c r="P82" s="134"/>
      <c r="Q82" s="134"/>
      <c r="R82" s="134"/>
      <c r="S82" s="134"/>
      <c r="T82" s="134"/>
      <c r="U82" s="134"/>
      <c r="V82" s="134"/>
      <c r="W82" s="134"/>
      <c r="X82" s="134"/>
      <c r="Y82" s="134"/>
      <c r="Z82" s="134"/>
      <c r="AA82" s="134"/>
      <c r="AB82" s="134"/>
      <c r="AC82" s="134"/>
      <c r="AD82" s="134"/>
      <c r="AE82" s="134"/>
      <c r="AF82" s="134"/>
      <c r="AG82" s="134"/>
      <c r="AH82" s="134"/>
      <c r="AI82" s="134"/>
      <c r="AJ82" s="134"/>
      <c r="AK82" s="134"/>
      <c r="AL82" s="134"/>
      <c r="AM82" s="134"/>
      <c r="AN82" s="134"/>
      <c r="AO82" s="134"/>
      <c r="AP82" s="134"/>
      <c r="AQ82" s="134"/>
      <c r="AR82" s="134"/>
      <c r="AS82" s="134"/>
      <c r="AT82" s="134"/>
    </row>
    <row r="83" spans="1:46" x14ac:dyDescent="0.4">
      <c r="A83" s="134"/>
      <c r="B83" s="134"/>
      <c r="C83" s="134"/>
      <c r="D83" s="134"/>
      <c r="E83" s="134"/>
      <c r="F83" s="134"/>
      <c r="G83" s="134"/>
      <c r="H83" s="134"/>
      <c r="I83" s="134"/>
      <c r="J83" s="134"/>
      <c r="K83" s="134"/>
      <c r="L83" s="134"/>
      <c r="M83" s="134"/>
      <c r="N83" s="134"/>
      <c r="O83" s="134"/>
      <c r="P83" s="134"/>
      <c r="Q83" s="134"/>
      <c r="R83" s="134"/>
      <c r="S83" s="134"/>
      <c r="T83" s="134"/>
      <c r="U83" s="134"/>
      <c r="V83" s="134"/>
      <c r="W83" s="134"/>
      <c r="X83" s="134"/>
      <c r="Y83" s="134"/>
      <c r="Z83" s="134"/>
      <c r="AA83" s="134"/>
      <c r="AB83" s="134"/>
      <c r="AC83" s="134"/>
      <c r="AD83" s="134"/>
      <c r="AE83" s="134"/>
      <c r="AF83" s="134"/>
      <c r="AG83" s="134"/>
      <c r="AH83" s="134"/>
      <c r="AI83" s="134"/>
      <c r="AJ83" s="134"/>
      <c r="AK83" s="134"/>
      <c r="AL83" s="134"/>
      <c r="AM83" s="134"/>
      <c r="AN83" s="134"/>
      <c r="AO83" s="134"/>
      <c r="AP83" s="134"/>
      <c r="AQ83" s="134"/>
      <c r="AR83" s="134"/>
      <c r="AS83" s="134"/>
      <c r="AT83" s="134"/>
    </row>
    <row r="84" spans="1:46" x14ac:dyDescent="0.4">
      <c r="A84" s="134"/>
      <c r="B84" s="134"/>
      <c r="C84" s="134"/>
      <c r="D84" s="134"/>
      <c r="E84" s="134"/>
      <c r="F84" s="134"/>
      <c r="G84" s="134"/>
      <c r="H84" s="134"/>
      <c r="I84" s="134"/>
      <c r="J84" s="134"/>
      <c r="K84" s="134"/>
      <c r="L84" s="134"/>
      <c r="M84" s="134"/>
      <c r="N84" s="134"/>
      <c r="O84" s="134"/>
      <c r="P84" s="134"/>
      <c r="Q84" s="134"/>
      <c r="R84" s="134"/>
      <c r="S84" s="134"/>
      <c r="T84" s="134"/>
      <c r="U84" s="134"/>
      <c r="V84" s="134"/>
      <c r="W84" s="134"/>
      <c r="X84" s="134"/>
      <c r="Y84" s="134"/>
      <c r="Z84" s="134"/>
      <c r="AA84" s="134"/>
      <c r="AB84" s="134"/>
      <c r="AC84" s="134"/>
      <c r="AD84" s="134"/>
      <c r="AE84" s="134"/>
      <c r="AF84" s="134"/>
      <c r="AG84" s="134"/>
      <c r="AH84" s="134"/>
      <c r="AI84" s="134"/>
      <c r="AJ84" s="134"/>
      <c r="AK84" s="134"/>
      <c r="AL84" s="134"/>
      <c r="AM84" s="134"/>
      <c r="AN84" s="134"/>
      <c r="AO84" s="134"/>
      <c r="AP84" s="134"/>
      <c r="AQ84" s="134"/>
      <c r="AR84" s="134"/>
      <c r="AS84" s="134"/>
      <c r="AT84" s="134"/>
    </row>
    <row r="85" spans="1:46" x14ac:dyDescent="0.4">
      <c r="A85" s="134"/>
      <c r="B85" s="134"/>
      <c r="C85" s="134"/>
      <c r="D85" s="134"/>
      <c r="E85" s="134"/>
      <c r="F85" s="134"/>
      <c r="G85" s="134"/>
      <c r="H85" s="134"/>
      <c r="I85" s="134"/>
      <c r="J85" s="134"/>
      <c r="K85" s="134"/>
      <c r="L85" s="134"/>
      <c r="M85" s="134"/>
      <c r="N85" s="134"/>
      <c r="O85" s="134"/>
      <c r="P85" s="134"/>
      <c r="Q85" s="134"/>
      <c r="R85" s="134"/>
      <c r="S85" s="134"/>
      <c r="T85" s="134"/>
      <c r="U85" s="134"/>
      <c r="V85" s="134"/>
      <c r="W85" s="134"/>
      <c r="X85" s="134"/>
      <c r="Y85" s="134"/>
      <c r="Z85" s="134"/>
      <c r="AA85" s="134"/>
      <c r="AB85" s="134"/>
      <c r="AC85" s="134"/>
      <c r="AD85" s="134"/>
      <c r="AE85" s="134"/>
      <c r="AF85" s="134"/>
      <c r="AG85" s="134"/>
      <c r="AH85" s="134"/>
      <c r="AI85" s="134"/>
      <c r="AJ85" s="134"/>
      <c r="AK85" s="134"/>
      <c r="AL85" s="134"/>
      <c r="AM85" s="134"/>
      <c r="AN85" s="134"/>
      <c r="AO85" s="134"/>
      <c r="AP85" s="134"/>
      <c r="AQ85" s="134"/>
      <c r="AR85" s="134"/>
      <c r="AS85" s="134"/>
      <c r="AT85" s="134"/>
    </row>
    <row r="86" spans="1:46" x14ac:dyDescent="0.4">
      <c r="A86" s="134"/>
      <c r="B86" s="134"/>
      <c r="C86" s="134"/>
      <c r="D86" s="134"/>
      <c r="E86" s="134"/>
      <c r="F86" s="134"/>
      <c r="G86" s="134"/>
      <c r="H86" s="134"/>
      <c r="I86" s="134"/>
      <c r="J86" s="134"/>
      <c r="K86" s="134"/>
      <c r="L86" s="134"/>
      <c r="M86" s="134"/>
      <c r="N86" s="134"/>
      <c r="O86" s="134"/>
      <c r="P86" s="134"/>
      <c r="Q86" s="134"/>
      <c r="R86" s="134"/>
      <c r="S86" s="134"/>
      <c r="T86" s="134"/>
      <c r="U86" s="134"/>
      <c r="V86" s="134"/>
      <c r="W86" s="134"/>
      <c r="X86" s="134"/>
      <c r="Y86" s="134"/>
      <c r="Z86" s="134"/>
      <c r="AA86" s="134"/>
      <c r="AB86" s="134"/>
      <c r="AC86" s="134"/>
      <c r="AD86" s="134"/>
      <c r="AE86" s="134"/>
      <c r="AF86" s="134"/>
      <c r="AG86" s="134"/>
      <c r="AH86" s="134"/>
      <c r="AI86" s="134"/>
      <c r="AJ86" s="134"/>
      <c r="AK86" s="134"/>
      <c r="AL86" s="134"/>
      <c r="AM86" s="134"/>
      <c r="AN86" s="134"/>
      <c r="AO86" s="134"/>
      <c r="AP86" s="134"/>
      <c r="AQ86" s="134"/>
      <c r="AR86" s="134"/>
      <c r="AS86" s="134"/>
      <c r="AT86" s="134"/>
    </row>
    <row r="87" spans="1:46" x14ac:dyDescent="0.4">
      <c r="A87" s="134"/>
      <c r="B87" s="134"/>
      <c r="C87" s="134"/>
      <c r="D87" s="134"/>
      <c r="E87" s="134"/>
      <c r="F87" s="134"/>
      <c r="G87" s="134"/>
      <c r="H87" s="134"/>
      <c r="I87" s="134"/>
      <c r="J87" s="134"/>
      <c r="K87" s="134"/>
      <c r="L87" s="134"/>
      <c r="M87" s="134"/>
      <c r="N87" s="134"/>
      <c r="O87" s="134"/>
      <c r="P87" s="134"/>
      <c r="Q87" s="134"/>
      <c r="R87" s="134"/>
      <c r="S87" s="134"/>
      <c r="T87" s="134"/>
      <c r="U87" s="134"/>
      <c r="V87" s="134"/>
      <c r="W87" s="134"/>
      <c r="X87" s="134"/>
      <c r="Y87" s="134"/>
      <c r="Z87" s="134"/>
      <c r="AA87" s="134"/>
      <c r="AB87" s="134"/>
      <c r="AC87" s="134"/>
      <c r="AD87" s="134"/>
      <c r="AE87" s="134"/>
      <c r="AF87" s="134"/>
      <c r="AG87" s="134"/>
      <c r="AH87" s="134"/>
      <c r="AI87" s="134"/>
      <c r="AJ87" s="134"/>
      <c r="AK87" s="134"/>
      <c r="AL87" s="134"/>
      <c r="AM87" s="134"/>
      <c r="AN87" s="134"/>
      <c r="AO87" s="134"/>
      <c r="AP87" s="134"/>
      <c r="AQ87" s="134"/>
      <c r="AR87" s="134"/>
      <c r="AS87" s="134"/>
      <c r="AT87" s="134"/>
    </row>
    <row r="88" spans="1:46" x14ac:dyDescent="0.4">
      <c r="A88" s="134"/>
      <c r="B88" s="134"/>
      <c r="C88" s="134"/>
      <c r="D88" s="134"/>
      <c r="E88" s="134"/>
      <c r="F88" s="134"/>
      <c r="G88" s="134"/>
      <c r="H88" s="134"/>
      <c r="I88" s="134"/>
      <c r="J88" s="134"/>
      <c r="K88" s="134"/>
      <c r="L88" s="134"/>
      <c r="M88" s="134"/>
      <c r="N88" s="134"/>
      <c r="O88" s="134"/>
      <c r="P88" s="134"/>
      <c r="Q88" s="134"/>
      <c r="R88" s="134"/>
      <c r="S88" s="134"/>
      <c r="T88" s="134"/>
      <c r="U88" s="134"/>
      <c r="V88" s="134"/>
      <c r="W88" s="134"/>
      <c r="X88" s="134"/>
      <c r="Y88" s="134"/>
      <c r="Z88" s="134"/>
      <c r="AA88" s="134"/>
      <c r="AB88" s="134"/>
      <c r="AC88" s="134"/>
      <c r="AD88" s="134"/>
      <c r="AE88" s="134"/>
      <c r="AF88" s="134"/>
      <c r="AG88" s="134"/>
      <c r="AH88" s="134"/>
      <c r="AI88" s="134"/>
      <c r="AJ88" s="134"/>
      <c r="AK88" s="134"/>
      <c r="AL88" s="134"/>
      <c r="AM88" s="134"/>
      <c r="AN88" s="134"/>
      <c r="AO88" s="134"/>
      <c r="AP88" s="134"/>
      <c r="AQ88" s="134"/>
      <c r="AR88" s="134"/>
      <c r="AS88" s="134"/>
      <c r="AT88" s="134"/>
    </row>
    <row r="89" spans="1:46" x14ac:dyDescent="0.4">
      <c r="A89" s="134"/>
      <c r="B89" s="134"/>
      <c r="C89" s="134"/>
      <c r="D89" s="134"/>
      <c r="E89" s="134"/>
      <c r="F89" s="134"/>
      <c r="G89" s="134"/>
      <c r="H89" s="134"/>
      <c r="I89" s="134"/>
      <c r="J89" s="134"/>
      <c r="K89" s="134"/>
      <c r="L89" s="134"/>
      <c r="M89" s="134"/>
      <c r="N89" s="134"/>
      <c r="O89" s="134"/>
      <c r="P89" s="134"/>
      <c r="Q89" s="134"/>
      <c r="R89" s="134"/>
      <c r="S89" s="134"/>
      <c r="T89" s="134"/>
      <c r="U89" s="134"/>
      <c r="V89" s="134"/>
      <c r="W89" s="134"/>
      <c r="X89" s="134"/>
      <c r="Y89" s="134"/>
      <c r="Z89" s="134"/>
      <c r="AA89" s="134"/>
      <c r="AB89" s="134"/>
      <c r="AC89" s="134"/>
      <c r="AD89" s="134"/>
      <c r="AE89" s="134"/>
      <c r="AF89" s="134"/>
      <c r="AG89" s="134"/>
      <c r="AH89" s="134"/>
      <c r="AI89" s="134"/>
      <c r="AJ89" s="134"/>
      <c r="AK89" s="134"/>
      <c r="AL89" s="134"/>
      <c r="AM89" s="134"/>
      <c r="AN89" s="134"/>
      <c r="AO89" s="134"/>
      <c r="AP89" s="134"/>
      <c r="AQ89" s="134"/>
      <c r="AR89" s="134"/>
      <c r="AS89" s="134"/>
      <c r="AT89" s="134"/>
    </row>
    <row r="90" spans="1:46" x14ac:dyDescent="0.4">
      <c r="A90" s="134"/>
      <c r="B90" s="134"/>
      <c r="C90" s="134"/>
      <c r="D90" s="134"/>
      <c r="E90" s="134"/>
      <c r="F90" s="134"/>
      <c r="G90" s="134"/>
      <c r="H90" s="134"/>
      <c r="I90" s="134"/>
      <c r="J90" s="134"/>
      <c r="K90" s="134"/>
      <c r="L90" s="134"/>
      <c r="M90" s="134"/>
      <c r="N90" s="134"/>
      <c r="O90" s="134"/>
      <c r="P90" s="134"/>
      <c r="Q90" s="134"/>
      <c r="R90" s="134"/>
      <c r="S90" s="134"/>
      <c r="T90" s="134"/>
      <c r="U90" s="134"/>
      <c r="V90" s="134"/>
      <c r="W90" s="134"/>
      <c r="X90" s="134"/>
      <c r="Y90" s="134"/>
      <c r="Z90" s="134"/>
      <c r="AA90" s="134"/>
      <c r="AB90" s="134"/>
      <c r="AC90" s="134"/>
      <c r="AD90" s="134"/>
      <c r="AE90" s="134"/>
      <c r="AF90" s="134"/>
      <c r="AG90" s="134"/>
      <c r="AH90" s="134"/>
      <c r="AI90" s="134"/>
      <c r="AJ90" s="134"/>
      <c r="AK90" s="134"/>
      <c r="AL90" s="134"/>
      <c r="AM90" s="134"/>
      <c r="AN90" s="134"/>
      <c r="AO90" s="134"/>
      <c r="AP90" s="134"/>
      <c r="AQ90" s="134"/>
      <c r="AR90" s="134"/>
      <c r="AS90" s="134"/>
      <c r="AT90" s="134"/>
    </row>
    <row r="91" spans="1:46" x14ac:dyDescent="0.4">
      <c r="A91" s="134"/>
      <c r="B91" s="134"/>
      <c r="C91" s="134"/>
      <c r="D91" s="134"/>
      <c r="E91" s="134"/>
      <c r="F91" s="134"/>
      <c r="G91" s="134"/>
      <c r="H91" s="134"/>
      <c r="I91" s="134"/>
      <c r="J91" s="134"/>
      <c r="K91" s="134"/>
      <c r="L91" s="134"/>
      <c r="M91" s="134"/>
      <c r="N91" s="134"/>
      <c r="O91" s="134"/>
      <c r="P91" s="134"/>
      <c r="Q91" s="134"/>
      <c r="R91" s="134"/>
      <c r="S91" s="134"/>
      <c r="T91" s="134"/>
      <c r="U91" s="134"/>
      <c r="V91" s="134"/>
      <c r="W91" s="134"/>
      <c r="X91" s="134"/>
      <c r="Y91" s="134"/>
      <c r="Z91" s="134"/>
      <c r="AA91" s="134"/>
      <c r="AB91" s="134"/>
      <c r="AC91" s="134"/>
      <c r="AD91" s="134"/>
      <c r="AE91" s="134"/>
      <c r="AF91" s="134"/>
      <c r="AG91" s="134"/>
      <c r="AH91" s="134"/>
      <c r="AI91" s="134"/>
      <c r="AJ91" s="134"/>
      <c r="AK91" s="134"/>
      <c r="AL91" s="134"/>
      <c r="AM91" s="134"/>
      <c r="AN91" s="134"/>
      <c r="AO91" s="134"/>
      <c r="AP91" s="134"/>
      <c r="AQ91" s="134"/>
      <c r="AR91" s="134"/>
      <c r="AS91" s="134"/>
      <c r="AT91" s="134"/>
    </row>
    <row r="92" spans="1:46" x14ac:dyDescent="0.4">
      <c r="A92" s="134"/>
      <c r="B92" s="134"/>
      <c r="C92" s="134"/>
      <c r="D92" s="134"/>
      <c r="E92" s="134"/>
      <c r="F92" s="134"/>
      <c r="G92" s="134"/>
      <c r="H92" s="134"/>
      <c r="I92" s="134"/>
      <c r="J92" s="134"/>
      <c r="K92" s="134"/>
      <c r="L92" s="134"/>
      <c r="M92" s="134"/>
      <c r="N92" s="134"/>
      <c r="O92" s="134"/>
      <c r="P92" s="134"/>
      <c r="Q92" s="134"/>
      <c r="R92" s="134"/>
      <c r="S92" s="134"/>
      <c r="T92" s="134"/>
      <c r="U92" s="134"/>
      <c r="V92" s="134"/>
      <c r="W92" s="134"/>
      <c r="X92" s="134"/>
      <c r="Y92" s="134"/>
      <c r="Z92" s="134"/>
      <c r="AA92" s="134"/>
      <c r="AB92" s="134"/>
      <c r="AC92" s="134"/>
      <c r="AD92" s="134"/>
      <c r="AE92" s="134"/>
      <c r="AF92" s="134"/>
      <c r="AG92" s="134"/>
      <c r="AH92" s="134"/>
      <c r="AI92" s="134"/>
      <c r="AJ92" s="134"/>
      <c r="AK92" s="134"/>
      <c r="AL92" s="134"/>
      <c r="AM92" s="134"/>
      <c r="AN92" s="134"/>
      <c r="AO92" s="134"/>
      <c r="AP92" s="134"/>
      <c r="AQ92" s="134"/>
      <c r="AR92" s="134"/>
      <c r="AS92" s="134"/>
      <c r="AT92" s="134"/>
    </row>
    <row r="93" spans="1:46" x14ac:dyDescent="0.4">
      <c r="A93" s="134"/>
      <c r="B93" s="134"/>
      <c r="C93" s="134"/>
      <c r="D93" s="134"/>
      <c r="E93" s="134"/>
      <c r="F93" s="134"/>
      <c r="G93" s="134"/>
      <c r="H93" s="134"/>
      <c r="I93" s="134"/>
      <c r="J93" s="134"/>
      <c r="K93" s="134"/>
      <c r="L93" s="134"/>
      <c r="M93" s="134"/>
      <c r="N93" s="134"/>
      <c r="O93" s="134"/>
      <c r="P93" s="134"/>
      <c r="Q93" s="134"/>
      <c r="R93" s="134"/>
      <c r="S93" s="134"/>
      <c r="T93" s="134"/>
      <c r="U93" s="134"/>
      <c r="V93" s="134"/>
      <c r="W93" s="134"/>
      <c r="X93" s="134"/>
      <c r="Y93" s="134"/>
      <c r="Z93" s="134"/>
      <c r="AA93" s="134"/>
      <c r="AB93" s="134"/>
      <c r="AC93" s="134"/>
      <c r="AD93" s="134"/>
      <c r="AE93" s="134"/>
      <c r="AF93" s="134"/>
      <c r="AG93" s="134"/>
      <c r="AH93" s="134"/>
      <c r="AI93" s="134"/>
      <c r="AJ93" s="134"/>
      <c r="AK93" s="134"/>
      <c r="AL93" s="134"/>
      <c r="AM93" s="134"/>
      <c r="AN93" s="134"/>
      <c r="AO93" s="134"/>
      <c r="AP93" s="134"/>
      <c r="AQ93" s="134"/>
      <c r="AR93" s="134"/>
      <c r="AS93" s="134"/>
      <c r="AT93" s="134"/>
    </row>
    <row r="94" spans="1:46" x14ac:dyDescent="0.4">
      <c r="A94" s="134"/>
      <c r="B94" s="134"/>
      <c r="C94" s="134"/>
      <c r="D94" s="134"/>
      <c r="E94" s="134"/>
      <c r="F94" s="134"/>
      <c r="G94" s="134"/>
      <c r="H94" s="134"/>
      <c r="I94" s="134"/>
      <c r="J94" s="134"/>
      <c r="K94" s="134"/>
      <c r="L94" s="134"/>
      <c r="M94" s="134"/>
      <c r="N94" s="134"/>
      <c r="O94" s="134"/>
      <c r="P94" s="134"/>
      <c r="Q94" s="134"/>
      <c r="R94" s="134"/>
      <c r="S94" s="134"/>
      <c r="T94" s="134"/>
      <c r="U94" s="134"/>
      <c r="V94" s="134"/>
      <c r="W94" s="134"/>
      <c r="X94" s="134"/>
      <c r="Y94" s="134"/>
      <c r="Z94" s="134"/>
      <c r="AA94" s="134"/>
      <c r="AB94" s="134"/>
      <c r="AC94" s="134"/>
      <c r="AD94" s="134"/>
      <c r="AE94" s="134"/>
      <c r="AF94" s="134"/>
      <c r="AG94" s="134"/>
      <c r="AH94" s="134"/>
      <c r="AI94" s="134"/>
      <c r="AJ94" s="134"/>
      <c r="AK94" s="134"/>
      <c r="AL94" s="134"/>
      <c r="AM94" s="134"/>
      <c r="AN94" s="134"/>
      <c r="AO94" s="134"/>
      <c r="AP94" s="134"/>
      <c r="AQ94" s="134"/>
      <c r="AR94" s="134"/>
      <c r="AS94" s="134"/>
      <c r="AT94" s="134"/>
    </row>
    <row r="95" spans="1:46" x14ac:dyDescent="0.4">
      <c r="A95" s="134"/>
      <c r="B95" s="134"/>
      <c r="C95" s="134"/>
      <c r="D95" s="134"/>
      <c r="E95" s="134"/>
      <c r="F95" s="134"/>
      <c r="G95" s="134"/>
      <c r="H95" s="134"/>
      <c r="I95" s="134"/>
      <c r="J95" s="134"/>
      <c r="K95" s="134"/>
      <c r="L95" s="134"/>
      <c r="M95" s="134"/>
      <c r="N95" s="134"/>
      <c r="O95" s="134"/>
      <c r="P95" s="134"/>
      <c r="Q95" s="134"/>
      <c r="R95" s="134"/>
      <c r="S95" s="134"/>
      <c r="T95" s="134"/>
      <c r="U95" s="134"/>
      <c r="V95" s="134"/>
      <c r="W95" s="134"/>
      <c r="X95" s="134"/>
      <c r="Y95" s="134"/>
      <c r="Z95" s="134"/>
      <c r="AA95" s="134"/>
      <c r="AB95" s="134"/>
      <c r="AC95" s="134"/>
      <c r="AD95" s="134"/>
      <c r="AE95" s="134"/>
      <c r="AF95" s="134"/>
      <c r="AG95" s="134"/>
      <c r="AH95" s="134"/>
      <c r="AI95" s="134"/>
      <c r="AJ95" s="134"/>
      <c r="AK95" s="134"/>
      <c r="AL95" s="134"/>
      <c r="AM95" s="134"/>
      <c r="AN95" s="134"/>
      <c r="AO95" s="134"/>
      <c r="AP95" s="134"/>
      <c r="AQ95" s="134"/>
      <c r="AR95" s="134"/>
      <c r="AS95" s="134"/>
      <c r="AT95" s="134"/>
    </row>
    <row r="96" spans="1:46" x14ac:dyDescent="0.4">
      <c r="A96" s="134"/>
      <c r="B96" s="134"/>
      <c r="C96" s="134"/>
      <c r="D96" s="134"/>
      <c r="E96" s="134"/>
      <c r="F96" s="134"/>
      <c r="G96" s="134"/>
      <c r="H96" s="134"/>
      <c r="I96" s="134"/>
      <c r="J96" s="134"/>
      <c r="K96" s="134"/>
      <c r="L96" s="134"/>
      <c r="M96" s="134"/>
      <c r="N96" s="134"/>
      <c r="O96" s="134"/>
      <c r="P96" s="134"/>
      <c r="Q96" s="134"/>
      <c r="R96" s="134"/>
      <c r="S96" s="134"/>
      <c r="T96" s="134"/>
      <c r="U96" s="134"/>
      <c r="V96" s="134"/>
      <c r="W96" s="134"/>
      <c r="X96" s="134"/>
      <c r="Y96" s="134"/>
      <c r="Z96" s="134"/>
      <c r="AA96" s="134"/>
      <c r="AB96" s="134"/>
      <c r="AC96" s="134"/>
      <c r="AD96" s="134"/>
      <c r="AE96" s="134"/>
      <c r="AF96" s="134"/>
      <c r="AG96" s="134"/>
      <c r="AH96" s="134"/>
      <c r="AI96" s="134"/>
      <c r="AJ96" s="134"/>
      <c r="AK96" s="134"/>
      <c r="AL96" s="134"/>
      <c r="AM96" s="134"/>
      <c r="AN96" s="134"/>
      <c r="AO96" s="134"/>
      <c r="AP96" s="134"/>
      <c r="AQ96" s="134"/>
      <c r="AR96" s="134"/>
      <c r="AS96" s="134"/>
      <c r="AT96" s="134"/>
    </row>
    <row r="97" spans="1:46" x14ac:dyDescent="0.4">
      <c r="A97" s="134"/>
      <c r="B97" s="134"/>
      <c r="C97" s="134"/>
      <c r="D97" s="134"/>
      <c r="E97" s="134"/>
      <c r="F97" s="134"/>
      <c r="G97" s="134"/>
      <c r="H97" s="134"/>
      <c r="I97" s="134"/>
      <c r="J97" s="134"/>
      <c r="K97" s="134"/>
      <c r="L97" s="134"/>
      <c r="M97" s="134"/>
      <c r="N97" s="134"/>
      <c r="O97" s="134"/>
      <c r="P97" s="134"/>
      <c r="Q97" s="134"/>
      <c r="R97" s="134"/>
      <c r="S97" s="134"/>
      <c r="T97" s="134"/>
      <c r="U97" s="134"/>
      <c r="V97" s="134"/>
      <c r="W97" s="134"/>
      <c r="X97" s="134"/>
      <c r="Y97" s="134"/>
      <c r="Z97" s="134"/>
      <c r="AA97" s="134"/>
      <c r="AB97" s="134"/>
      <c r="AC97" s="134"/>
      <c r="AD97" s="134"/>
      <c r="AE97" s="134"/>
      <c r="AF97" s="134"/>
      <c r="AG97" s="134"/>
      <c r="AH97" s="134"/>
      <c r="AI97" s="134"/>
      <c r="AJ97" s="134"/>
      <c r="AK97" s="134"/>
      <c r="AL97" s="134"/>
      <c r="AM97" s="134"/>
      <c r="AN97" s="134"/>
      <c r="AO97" s="134"/>
      <c r="AP97" s="134"/>
      <c r="AQ97" s="134"/>
      <c r="AR97" s="134"/>
      <c r="AS97" s="134"/>
      <c r="AT97" s="134"/>
    </row>
    <row r="98" spans="1:46" x14ac:dyDescent="0.4">
      <c r="A98" s="134"/>
      <c r="B98" s="134"/>
      <c r="C98" s="134"/>
      <c r="D98" s="134"/>
      <c r="E98" s="134"/>
      <c r="F98" s="134"/>
      <c r="G98" s="134"/>
      <c r="H98" s="134"/>
      <c r="I98" s="134"/>
      <c r="J98" s="134"/>
      <c r="K98" s="134"/>
      <c r="L98" s="134"/>
      <c r="M98" s="134"/>
      <c r="N98" s="134"/>
      <c r="O98" s="134"/>
      <c r="P98" s="134"/>
      <c r="Q98" s="134"/>
      <c r="R98" s="134"/>
      <c r="S98" s="134"/>
      <c r="T98" s="134"/>
      <c r="U98" s="134"/>
      <c r="V98" s="134"/>
      <c r="W98" s="134"/>
      <c r="X98" s="134"/>
      <c r="Y98" s="134"/>
      <c r="Z98" s="134"/>
      <c r="AA98" s="134"/>
      <c r="AB98" s="134"/>
      <c r="AC98" s="134"/>
      <c r="AD98" s="134"/>
      <c r="AE98" s="134"/>
      <c r="AF98" s="134"/>
      <c r="AG98" s="134"/>
      <c r="AH98" s="134"/>
      <c r="AI98" s="134"/>
      <c r="AJ98" s="134"/>
      <c r="AK98" s="134"/>
      <c r="AL98" s="134"/>
      <c r="AM98" s="134"/>
      <c r="AN98" s="134"/>
      <c r="AO98" s="134"/>
      <c r="AP98" s="134"/>
      <c r="AQ98" s="134"/>
      <c r="AR98" s="134"/>
      <c r="AS98" s="134"/>
      <c r="AT98" s="134"/>
    </row>
    <row r="99" spans="1:46" x14ac:dyDescent="0.4">
      <c r="A99" s="134"/>
      <c r="B99" s="134"/>
      <c r="C99" s="134"/>
      <c r="D99" s="134"/>
      <c r="E99" s="134"/>
      <c r="F99" s="134"/>
      <c r="G99" s="134"/>
      <c r="H99" s="134"/>
      <c r="I99" s="134"/>
      <c r="J99" s="134"/>
      <c r="K99" s="134"/>
      <c r="L99" s="134"/>
      <c r="M99" s="134"/>
      <c r="N99" s="134"/>
      <c r="O99" s="134"/>
      <c r="P99" s="134"/>
      <c r="Q99" s="134"/>
      <c r="R99" s="134"/>
      <c r="S99" s="134"/>
      <c r="T99" s="134"/>
      <c r="U99" s="134"/>
      <c r="V99" s="134"/>
      <c r="W99" s="134"/>
      <c r="X99" s="134"/>
      <c r="Y99" s="134"/>
      <c r="Z99" s="134"/>
      <c r="AA99" s="134"/>
      <c r="AB99" s="134"/>
      <c r="AC99" s="134"/>
      <c r="AD99" s="134"/>
      <c r="AE99" s="134"/>
      <c r="AF99" s="134"/>
      <c r="AG99" s="134"/>
      <c r="AH99" s="134"/>
      <c r="AI99" s="134"/>
      <c r="AJ99" s="134"/>
      <c r="AK99" s="134"/>
      <c r="AL99" s="134"/>
      <c r="AM99" s="134"/>
      <c r="AN99" s="134"/>
      <c r="AO99" s="134"/>
      <c r="AP99" s="134"/>
      <c r="AQ99" s="134"/>
      <c r="AR99" s="134"/>
      <c r="AS99" s="134"/>
      <c r="AT99" s="134"/>
    </row>
    <row r="100" spans="1:46" x14ac:dyDescent="0.4">
      <c r="A100" s="134"/>
      <c r="B100" s="134"/>
      <c r="C100" s="134"/>
      <c r="D100" s="134"/>
      <c r="E100" s="134"/>
      <c r="F100" s="134"/>
      <c r="G100" s="134"/>
      <c r="H100" s="134"/>
      <c r="I100" s="134"/>
      <c r="J100" s="134"/>
      <c r="K100" s="134"/>
      <c r="L100" s="134"/>
      <c r="M100" s="134"/>
      <c r="N100" s="134"/>
      <c r="O100" s="134"/>
      <c r="P100" s="134"/>
      <c r="Q100" s="134"/>
      <c r="R100" s="134"/>
      <c r="S100" s="134"/>
      <c r="T100" s="134"/>
      <c r="U100" s="134"/>
      <c r="V100" s="134"/>
      <c r="W100" s="134"/>
      <c r="X100" s="134"/>
      <c r="Y100" s="134"/>
      <c r="Z100" s="134"/>
      <c r="AA100" s="134"/>
      <c r="AB100" s="134"/>
      <c r="AC100" s="134"/>
      <c r="AD100" s="134"/>
      <c r="AE100" s="134"/>
      <c r="AF100" s="134"/>
      <c r="AG100" s="134"/>
      <c r="AH100" s="134"/>
      <c r="AI100" s="134"/>
      <c r="AJ100" s="134"/>
      <c r="AK100" s="134"/>
      <c r="AL100" s="134"/>
      <c r="AM100" s="134"/>
      <c r="AN100" s="134"/>
      <c r="AO100" s="134"/>
      <c r="AP100" s="134"/>
      <c r="AQ100" s="134"/>
      <c r="AR100" s="134"/>
      <c r="AS100" s="134"/>
      <c r="AT100" s="134"/>
    </row>
    <row r="101" spans="1:46" x14ac:dyDescent="0.4">
      <c r="A101" s="134"/>
      <c r="B101" s="134"/>
      <c r="C101" s="134"/>
      <c r="D101" s="134"/>
      <c r="E101" s="134"/>
      <c r="F101" s="134"/>
      <c r="G101" s="134"/>
      <c r="H101" s="134"/>
      <c r="I101" s="134"/>
      <c r="J101" s="134"/>
      <c r="K101" s="134"/>
      <c r="L101" s="134"/>
      <c r="M101" s="134"/>
      <c r="N101" s="134"/>
      <c r="O101" s="134"/>
      <c r="P101" s="134"/>
      <c r="Q101" s="134"/>
      <c r="R101" s="134"/>
      <c r="S101" s="134"/>
      <c r="T101" s="134"/>
      <c r="U101" s="134"/>
      <c r="V101" s="134"/>
      <c r="W101" s="134"/>
      <c r="X101" s="134"/>
      <c r="Y101" s="134"/>
      <c r="Z101" s="134"/>
      <c r="AA101" s="134"/>
      <c r="AB101" s="134"/>
      <c r="AC101" s="134"/>
      <c r="AD101" s="134"/>
      <c r="AE101" s="134"/>
      <c r="AF101" s="134"/>
      <c r="AG101" s="134"/>
      <c r="AH101" s="134"/>
      <c r="AI101" s="134"/>
      <c r="AJ101" s="134"/>
      <c r="AK101" s="134"/>
      <c r="AL101" s="134"/>
      <c r="AM101" s="134"/>
      <c r="AN101" s="134"/>
      <c r="AO101" s="134"/>
      <c r="AP101" s="134"/>
      <c r="AQ101" s="134"/>
      <c r="AR101" s="134"/>
      <c r="AS101" s="134"/>
      <c r="AT101" s="134"/>
    </row>
    <row r="102" spans="1:46" x14ac:dyDescent="0.4">
      <c r="A102" s="134"/>
      <c r="B102" s="134"/>
      <c r="C102" s="134"/>
      <c r="D102" s="134"/>
      <c r="E102" s="134"/>
      <c r="F102" s="134"/>
      <c r="G102" s="134"/>
      <c r="H102" s="134"/>
      <c r="I102" s="134"/>
      <c r="J102" s="134"/>
      <c r="K102" s="134"/>
      <c r="L102" s="134"/>
      <c r="M102" s="134"/>
      <c r="N102" s="134"/>
      <c r="O102" s="134"/>
      <c r="P102" s="134"/>
      <c r="Q102" s="134"/>
      <c r="R102" s="134"/>
      <c r="S102" s="134"/>
      <c r="T102" s="134"/>
      <c r="U102" s="134"/>
      <c r="V102" s="134"/>
      <c r="W102" s="134"/>
      <c r="X102" s="134"/>
      <c r="Y102" s="134"/>
      <c r="Z102" s="134"/>
      <c r="AA102" s="134"/>
      <c r="AB102" s="134"/>
      <c r="AC102" s="134"/>
      <c r="AD102" s="134"/>
      <c r="AE102" s="134"/>
      <c r="AF102" s="134"/>
      <c r="AG102" s="134"/>
      <c r="AH102" s="134"/>
      <c r="AI102" s="134"/>
      <c r="AJ102" s="134"/>
      <c r="AK102" s="134"/>
      <c r="AL102" s="134"/>
      <c r="AM102" s="134"/>
      <c r="AN102" s="134"/>
      <c r="AO102" s="134"/>
      <c r="AP102" s="134"/>
      <c r="AQ102" s="134"/>
      <c r="AR102" s="134"/>
      <c r="AS102" s="134"/>
      <c r="AT102" s="134"/>
    </row>
  </sheetData>
  <sheetProtection algorithmName="SHA-512" hashValue="KoRVnI163io30rZ+YhC7Dl+M+s4fudNPrsSoS+jKFf6n3GR2ACZCtl5aawaYfD9BzcwODv5svnLSNZoyScEtPQ==" saltValue="z7tyP6swcE1+KU7Juynxgg==" spinCount="100000" sheet="1" objects="1" scenarios="1"/>
  <mergeCells count="70">
    <mergeCell ref="F1:J2"/>
    <mergeCell ref="K1:AC2"/>
    <mergeCell ref="A1:B2"/>
    <mergeCell ref="C1:C2"/>
    <mergeCell ref="A4:A5"/>
    <mergeCell ref="B4:B5"/>
    <mergeCell ref="C4:C5"/>
    <mergeCell ref="D4:D5"/>
    <mergeCell ref="E4:E5"/>
    <mergeCell ref="F4:F5"/>
    <mergeCell ref="M4:M5"/>
    <mergeCell ref="N4:P4"/>
    <mergeCell ref="AC4:AC5"/>
    <mergeCell ref="G4:G5"/>
    <mergeCell ref="H3:L3"/>
    <mergeCell ref="H4:L5"/>
    <mergeCell ref="AD10:AD13"/>
    <mergeCell ref="AE10:AG15"/>
    <mergeCell ref="H11:L11"/>
    <mergeCell ref="H12:L12"/>
    <mergeCell ref="H13:L13"/>
    <mergeCell ref="H14:L14"/>
    <mergeCell ref="H15:L15"/>
    <mergeCell ref="A6:A15"/>
    <mergeCell ref="H6:L6"/>
    <mergeCell ref="AC6:AC15"/>
    <mergeCell ref="H7:L7"/>
    <mergeCell ref="H8:L8"/>
    <mergeCell ref="H9:L9"/>
    <mergeCell ref="H10:L10"/>
    <mergeCell ref="I30:L30"/>
    <mergeCell ref="A18:G18"/>
    <mergeCell ref="I18:L18"/>
    <mergeCell ref="A19:G21"/>
    <mergeCell ref="I19:L19"/>
    <mergeCell ref="I20:L20"/>
    <mergeCell ref="I21:L21"/>
    <mergeCell ref="A26:G26"/>
    <mergeCell ref="I26:L26"/>
    <mergeCell ref="A22:E23"/>
    <mergeCell ref="F22:G23"/>
    <mergeCell ref="A27:G29"/>
    <mergeCell ref="I27:L27"/>
    <mergeCell ref="I28:L28"/>
    <mergeCell ref="I29:L29"/>
    <mergeCell ref="AI12:AN13"/>
    <mergeCell ref="I38:L38"/>
    <mergeCell ref="H39:L39"/>
    <mergeCell ref="A34:G34"/>
    <mergeCell ref="I34:L34"/>
    <mergeCell ref="A35:G37"/>
    <mergeCell ref="I35:L35"/>
    <mergeCell ref="I36:L36"/>
    <mergeCell ref="I37:L37"/>
    <mergeCell ref="A38:E39"/>
    <mergeCell ref="F38:G39"/>
    <mergeCell ref="H31:L31"/>
    <mergeCell ref="A30:E31"/>
    <mergeCell ref="F30:G31"/>
    <mergeCell ref="I22:L22"/>
    <mergeCell ref="H23:L23"/>
    <mergeCell ref="AF2:AG2"/>
    <mergeCell ref="AI4:AN4"/>
    <mergeCell ref="AI6:AN6"/>
    <mergeCell ref="AI10:AN10"/>
    <mergeCell ref="AI11:AN11"/>
    <mergeCell ref="AE8:AG8"/>
    <mergeCell ref="AE7:AG7"/>
    <mergeCell ref="AE4:AG6"/>
    <mergeCell ref="AI1:AN2"/>
  </mergeCells>
  <pageMargins left="0.7" right="0.7" top="0.75" bottom="0.75" header="0.3" footer="0.3"/>
  <pageSetup paperSize="9" scale="62"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oglio10">
    <pageSetUpPr fitToPage="1"/>
  </sheetPr>
  <dimension ref="A1:AT102"/>
  <sheetViews>
    <sheetView showGridLines="0" zoomScale="75" zoomScaleNormal="75" workbookViewId="0">
      <selection activeCell="K1" sqref="K1:AC2"/>
    </sheetView>
  </sheetViews>
  <sheetFormatPr defaultRowHeight="13.15" x14ac:dyDescent="0.4"/>
  <cols>
    <col min="1" max="1" width="7" customWidth="1"/>
    <col min="2" max="2" width="3.85546875" customWidth="1"/>
    <col min="3" max="3" width="28.640625" customWidth="1"/>
    <col min="4" max="5" width="18.85546875" customWidth="1"/>
    <col min="6" max="6" width="15.640625" customWidth="1"/>
    <col min="7" max="7" width="12.640625" customWidth="1"/>
    <col min="8" max="8" width="5.640625" customWidth="1"/>
    <col min="9" max="12" width="1.85546875" customWidth="1"/>
    <col min="13" max="13" width="9.640625" customWidth="1"/>
    <col min="14" max="16" width="6.140625" customWidth="1"/>
    <col min="17" max="26" width="0" hidden="1" customWidth="1"/>
    <col min="27" max="27" width="0.140625" customWidth="1"/>
    <col min="28" max="28" width="2" customWidth="1"/>
    <col min="29" max="29" width="12.640625" customWidth="1"/>
    <col min="30" max="30" width="2.640625" customWidth="1"/>
    <col min="31" max="31" width="20.35546875" customWidth="1"/>
    <col min="32" max="32" width="1.640625" customWidth="1"/>
    <col min="33" max="33" width="6.640625" customWidth="1"/>
    <col min="34" max="34" width="2.640625" customWidth="1"/>
    <col min="39" max="39" width="2.640625" customWidth="1"/>
  </cols>
  <sheetData>
    <row r="1" spans="1:46" ht="25.15" customHeight="1" thickBot="1" x14ac:dyDescent="0.45">
      <c r="A1" s="704" t="s">
        <v>108</v>
      </c>
      <c r="B1" s="705"/>
      <c r="C1" s="708"/>
      <c r="D1" s="210" t="s">
        <v>84</v>
      </c>
      <c r="E1" s="211" t="s">
        <v>5</v>
      </c>
      <c r="F1" s="727" t="s">
        <v>142</v>
      </c>
      <c r="G1" s="728"/>
      <c r="H1" s="728"/>
      <c r="I1" s="728"/>
      <c r="J1" s="728"/>
      <c r="K1" s="721" t="str">
        <f>IF(+'SCHEDE '!B2=0,"Inserire il nome nel file SCHEDE",+'SCHEDE '!B2)</f>
        <v/>
      </c>
      <c r="L1" s="722"/>
      <c r="M1" s="722"/>
      <c r="N1" s="722"/>
      <c r="O1" s="722"/>
      <c r="P1" s="722"/>
      <c r="Q1" s="722"/>
      <c r="R1" s="722"/>
      <c r="S1" s="722"/>
      <c r="T1" s="722"/>
      <c r="U1" s="722"/>
      <c r="V1" s="722"/>
      <c r="W1" s="722"/>
      <c r="X1" s="722"/>
      <c r="Y1" s="722"/>
      <c r="Z1" s="722"/>
      <c r="AA1" s="722"/>
      <c r="AB1" s="722"/>
      <c r="AC1" s="723"/>
      <c r="AD1" s="134"/>
      <c r="AE1" s="134"/>
      <c r="AF1" s="134"/>
      <c r="AG1" s="134"/>
      <c r="AH1" s="134"/>
      <c r="AI1" s="774" t="s">
        <v>230</v>
      </c>
      <c r="AJ1" s="775"/>
      <c r="AK1" s="775"/>
      <c r="AL1" s="775"/>
      <c r="AM1" s="775"/>
      <c r="AN1" s="776"/>
      <c r="AO1" s="134"/>
      <c r="AP1" s="134"/>
      <c r="AQ1" s="134"/>
      <c r="AR1" s="134"/>
      <c r="AS1" s="134"/>
      <c r="AT1" s="134"/>
    </row>
    <row r="2" spans="1:46" ht="25.15" customHeight="1" thickBot="1" x14ac:dyDescent="0.45">
      <c r="A2" s="706"/>
      <c r="B2" s="707"/>
      <c r="C2" s="709"/>
      <c r="D2" s="192"/>
      <c r="E2" s="193"/>
      <c r="F2" s="729"/>
      <c r="G2" s="730"/>
      <c r="H2" s="730"/>
      <c r="I2" s="730"/>
      <c r="J2" s="730"/>
      <c r="K2" s="724"/>
      <c r="L2" s="725"/>
      <c r="M2" s="725"/>
      <c r="N2" s="725"/>
      <c r="O2" s="725"/>
      <c r="P2" s="725"/>
      <c r="Q2" s="725"/>
      <c r="R2" s="725"/>
      <c r="S2" s="725"/>
      <c r="T2" s="725"/>
      <c r="U2" s="725"/>
      <c r="V2" s="725"/>
      <c r="W2" s="725"/>
      <c r="X2" s="725"/>
      <c r="Y2" s="725"/>
      <c r="Z2" s="725"/>
      <c r="AA2" s="725"/>
      <c r="AB2" s="725"/>
      <c r="AC2" s="726"/>
      <c r="AD2" s="134"/>
      <c r="AE2" s="163" t="s">
        <v>7</v>
      </c>
      <c r="AF2" s="639" t="str">
        <f>+Start!X4</f>
        <v>21.2</v>
      </c>
      <c r="AG2" s="640"/>
      <c r="AH2" s="134"/>
      <c r="AI2" s="777"/>
      <c r="AJ2" s="778"/>
      <c r="AK2" s="778"/>
      <c r="AL2" s="778"/>
      <c r="AM2" s="778"/>
      <c r="AN2" s="779"/>
      <c r="AO2" s="134"/>
      <c r="AP2" s="134"/>
      <c r="AQ2" s="134"/>
      <c r="AR2" s="134"/>
      <c r="AS2" s="134"/>
      <c r="AT2" s="134"/>
    </row>
    <row r="3" spans="1:46" ht="25.15" customHeight="1" thickBot="1" x14ac:dyDescent="0.45">
      <c r="A3" s="153"/>
      <c r="B3" s="153"/>
      <c r="C3" s="153"/>
      <c r="D3" s="153"/>
      <c r="E3" s="153"/>
      <c r="F3" s="191"/>
      <c r="G3" s="189" t="s">
        <v>134</v>
      </c>
      <c r="H3" s="711" t="s">
        <v>143</v>
      </c>
      <c r="I3" s="712"/>
      <c r="J3" s="712"/>
      <c r="K3" s="712"/>
      <c r="L3" s="713"/>
      <c r="M3" s="153"/>
      <c r="N3" s="153"/>
      <c r="O3" s="134"/>
      <c r="P3" s="134"/>
      <c r="Q3" s="134"/>
      <c r="R3" s="134"/>
      <c r="S3" s="134"/>
      <c r="T3" s="134"/>
      <c r="U3" s="134"/>
      <c r="V3" s="134"/>
      <c r="W3" s="134"/>
      <c r="X3" s="134"/>
      <c r="Y3" s="134"/>
      <c r="Z3" s="134"/>
      <c r="AA3" s="134"/>
      <c r="AB3" s="134"/>
      <c r="AC3" s="134"/>
      <c r="AD3" s="134"/>
      <c r="AE3" s="134"/>
      <c r="AF3" s="134"/>
      <c r="AG3" s="134"/>
      <c r="AH3" s="134"/>
      <c r="AI3" s="134"/>
      <c r="AJ3" s="134"/>
      <c r="AK3" s="134"/>
      <c r="AL3" s="134"/>
      <c r="AM3" s="134"/>
      <c r="AN3" s="134"/>
      <c r="AO3" s="134"/>
      <c r="AP3" s="134"/>
      <c r="AQ3" s="134"/>
      <c r="AR3" s="134"/>
      <c r="AS3" s="134"/>
      <c r="AT3" s="134"/>
    </row>
    <row r="4" spans="1:46" ht="30" customHeight="1" thickTop="1" x14ac:dyDescent="0.4">
      <c r="A4" s="784" t="s">
        <v>108</v>
      </c>
      <c r="B4" s="664" t="s">
        <v>89</v>
      </c>
      <c r="C4" s="716" t="s">
        <v>83</v>
      </c>
      <c r="D4" s="714" t="s">
        <v>84</v>
      </c>
      <c r="E4" s="714" t="s">
        <v>5</v>
      </c>
      <c r="F4" s="666" t="s">
        <v>107</v>
      </c>
      <c r="G4" s="702" t="s">
        <v>151</v>
      </c>
      <c r="H4" s="731" t="s">
        <v>149</v>
      </c>
      <c r="I4" s="732"/>
      <c r="J4" s="732"/>
      <c r="K4" s="732"/>
      <c r="L4" s="733"/>
      <c r="M4" s="694" t="s">
        <v>6</v>
      </c>
      <c r="N4" s="696" t="s">
        <v>88</v>
      </c>
      <c r="O4" s="697"/>
      <c r="P4" s="698"/>
      <c r="Q4" s="95" t="s">
        <v>90</v>
      </c>
      <c r="R4" s="95" t="s">
        <v>91</v>
      </c>
      <c r="S4" s="95" t="s">
        <v>92</v>
      </c>
      <c r="T4" s="95" t="s">
        <v>93</v>
      </c>
      <c r="U4" s="95" t="s">
        <v>94</v>
      </c>
      <c r="V4" s="95" t="s">
        <v>95</v>
      </c>
      <c r="W4" s="95" t="s">
        <v>96</v>
      </c>
      <c r="X4" s="95" t="s">
        <v>97</v>
      </c>
      <c r="Y4" s="95" t="s">
        <v>98</v>
      </c>
      <c r="AA4" s="90"/>
      <c r="AB4" s="134"/>
      <c r="AC4" s="786" t="s">
        <v>135</v>
      </c>
      <c r="AD4" s="135"/>
      <c r="AE4" s="649" t="s">
        <v>111</v>
      </c>
      <c r="AF4" s="650"/>
      <c r="AG4" s="651"/>
      <c r="AH4" s="134"/>
      <c r="AI4" s="780" t="s">
        <v>144</v>
      </c>
      <c r="AJ4" s="780"/>
      <c r="AK4" s="780"/>
      <c r="AL4" s="780"/>
      <c r="AM4" s="780"/>
      <c r="AN4" s="780"/>
      <c r="AO4" s="134"/>
      <c r="AP4" s="134"/>
      <c r="AQ4" s="134"/>
      <c r="AR4" s="134"/>
      <c r="AS4" s="134"/>
      <c r="AT4" s="134"/>
    </row>
    <row r="5" spans="1:46" ht="30" customHeight="1" thickBot="1" x14ac:dyDescent="0.45">
      <c r="A5" s="785"/>
      <c r="B5" s="665"/>
      <c r="C5" s="717"/>
      <c r="D5" s="715"/>
      <c r="E5" s="715"/>
      <c r="F5" s="667"/>
      <c r="G5" s="703"/>
      <c r="H5" s="734"/>
      <c r="I5" s="735"/>
      <c r="J5" s="735"/>
      <c r="K5" s="735"/>
      <c r="L5" s="736"/>
      <c r="M5" s="695"/>
      <c r="N5" s="89" t="s">
        <v>85</v>
      </c>
      <c r="O5" s="4" t="s">
        <v>86</v>
      </c>
      <c r="P5" s="5" t="s">
        <v>87</v>
      </c>
      <c r="Q5" s="95" t="s">
        <v>99</v>
      </c>
      <c r="R5" s="96"/>
      <c r="S5" s="96"/>
      <c r="T5" s="96"/>
      <c r="U5" s="96"/>
      <c r="V5" s="96"/>
      <c r="W5" s="96"/>
      <c r="X5" s="96"/>
      <c r="Y5" s="96"/>
      <c r="AA5" s="90"/>
      <c r="AB5" s="134"/>
      <c r="AC5" s="787"/>
      <c r="AD5" s="135"/>
      <c r="AE5" s="652"/>
      <c r="AF5" s="653"/>
      <c r="AG5" s="654"/>
      <c r="AH5" s="134"/>
      <c r="AI5" s="397" t="s">
        <v>145</v>
      </c>
      <c r="AJ5" s="397"/>
      <c r="AK5" s="397"/>
      <c r="AL5" s="397"/>
      <c r="AM5" s="398"/>
      <c r="AN5" s="408"/>
      <c r="AO5" s="134"/>
      <c r="AP5" s="134"/>
      <c r="AQ5" s="134"/>
      <c r="AR5" s="134"/>
      <c r="AS5" s="134"/>
      <c r="AT5" s="134"/>
    </row>
    <row r="6" spans="1:46" ht="25.15" customHeight="1" thickTop="1" thickBot="1" x14ac:dyDescent="0.6">
      <c r="A6" s="691" t="str">
        <f>IF(+Anno_1=0,"",+Anno_1)</f>
        <v/>
      </c>
      <c r="B6" s="91">
        <v>1</v>
      </c>
      <c r="C6" s="155"/>
      <c r="D6" s="201"/>
      <c r="E6" s="202"/>
      <c r="F6" s="154" t="str">
        <f t="shared" ref="F6:F15" si="0">IF(OR(D6=0,E6=0,+Anno_1=0),"",IF(OR(E6&gt;data_2,D6&lt;data_1),"DATA ERRATA","ok"))</f>
        <v/>
      </c>
      <c r="G6" s="199"/>
      <c r="H6" s="699"/>
      <c r="I6" s="700"/>
      <c r="J6" s="700"/>
      <c r="K6" s="700"/>
      <c r="L6" s="701"/>
      <c r="M6" s="195">
        <f>IF(G6=0,0,      IF(H6=0,0,IF(AND(G6&lt;&gt;"AA",G6&lt;&gt;"AT",G6&lt;&gt;"CS",G6&lt;&gt;"ALTRO"),"ERRORE",IF(AND(H6&lt;&gt;"NON",H6&lt;&gt;"SS",H6&lt;&gt;"ENTE"),"ERRORE",ROUND(E6-D6+1,0)))))</f>
        <v>0</v>
      </c>
      <c r="N6" s="100">
        <f t="shared" ref="N6:N9" si="1">FLOOR(R6,1)</f>
        <v>0</v>
      </c>
      <c r="O6" s="97">
        <f>FLOOR(V6,1)</f>
        <v>0</v>
      </c>
      <c r="P6" s="102">
        <f t="shared" ref="P6:P9" si="2">U6-X6</f>
        <v>0</v>
      </c>
      <c r="Q6" s="92">
        <f t="shared" ref="Q6:Q9" si="3">T6+X6+Y6</f>
        <v>0</v>
      </c>
      <c r="R6" s="93">
        <f t="shared" ref="R6:R9" si="4">M6/365</f>
        <v>0</v>
      </c>
      <c r="S6" s="93">
        <f t="shared" ref="S6:S16" si="5">FLOOR(R6,1)</f>
        <v>0</v>
      </c>
      <c r="T6" s="93">
        <f t="shared" ref="T6:T16" si="6">S6*365</f>
        <v>0</v>
      </c>
      <c r="U6" s="93">
        <f t="shared" ref="U6:U9" si="7">M6-T6</f>
        <v>0</v>
      </c>
      <c r="V6" s="93">
        <f t="shared" ref="V6:V16" si="8">U6/30</f>
        <v>0</v>
      </c>
      <c r="W6" s="93">
        <f t="shared" ref="W6:W16" si="9">FLOOR(V6,1)</f>
        <v>0</v>
      </c>
      <c r="X6" s="93">
        <f t="shared" ref="X6:X16" si="10">W6*30</f>
        <v>0</v>
      </c>
      <c r="Y6" s="6">
        <f t="shared" ref="Y6:Y9" si="11">U6-X6</f>
        <v>0</v>
      </c>
      <c r="AA6" s="90"/>
      <c r="AB6" s="134"/>
      <c r="AC6" s="691" t="str">
        <f>IF(+Anno_1=0,"",+Anno_1)</f>
        <v/>
      </c>
      <c r="AD6" s="136"/>
      <c r="AE6" s="652"/>
      <c r="AF6" s="653"/>
      <c r="AG6" s="654"/>
      <c r="AH6" s="134"/>
      <c r="AI6" s="780" t="s">
        <v>146</v>
      </c>
      <c r="AJ6" s="780"/>
      <c r="AK6" s="780"/>
      <c r="AL6" s="780"/>
      <c r="AM6" s="780"/>
      <c r="AN6" s="780"/>
      <c r="AO6" s="134"/>
      <c r="AP6" s="134"/>
      <c r="AQ6" s="134"/>
      <c r="AR6" s="134"/>
      <c r="AS6" s="134"/>
      <c r="AT6" s="134"/>
    </row>
    <row r="7" spans="1:46" ht="25.15" customHeight="1" thickBot="1" x14ac:dyDescent="0.6">
      <c r="A7" s="692"/>
      <c r="B7" s="91">
        <v>2</v>
      </c>
      <c r="C7" s="155"/>
      <c r="D7" s="201"/>
      <c r="E7" s="202"/>
      <c r="F7" s="154" t="str">
        <f t="shared" si="0"/>
        <v/>
      </c>
      <c r="G7" s="199"/>
      <c r="H7" s="699"/>
      <c r="I7" s="700"/>
      <c r="J7" s="700"/>
      <c r="K7" s="700"/>
      <c r="L7" s="701"/>
      <c r="M7" s="196">
        <f>IF(G7=0,0,      IF(H7=0,0,IF(AND(G7&lt;&gt;"AA",G7&lt;&gt;"AT",G7&lt;&gt;"CS",G7&lt;&gt;"ALTRO"),"ERRORE",IF(AND(H7&lt;&gt;"NON",H7&lt;&gt;"SS",H7&lt;&gt;"ENTE"),"ERRORE",ROUND(E7-D7+1,0)))))</f>
        <v>0</v>
      </c>
      <c r="N7" s="100">
        <f t="shared" si="1"/>
        <v>0</v>
      </c>
      <c r="O7" s="101">
        <f t="shared" ref="O7:O9" si="12">FLOOR(V7,1)</f>
        <v>0</v>
      </c>
      <c r="P7" s="102">
        <f t="shared" si="2"/>
        <v>0</v>
      </c>
      <c r="Q7" s="92">
        <f t="shared" si="3"/>
        <v>0</v>
      </c>
      <c r="R7" s="93">
        <f t="shared" si="4"/>
        <v>0</v>
      </c>
      <c r="S7" s="93">
        <f t="shared" si="5"/>
        <v>0</v>
      </c>
      <c r="T7" s="93">
        <f t="shared" si="6"/>
        <v>0</v>
      </c>
      <c r="U7" s="93">
        <f t="shared" si="7"/>
        <v>0</v>
      </c>
      <c r="V7" s="93">
        <f t="shared" si="8"/>
        <v>0</v>
      </c>
      <c r="W7" s="93">
        <f t="shared" si="9"/>
        <v>0</v>
      </c>
      <c r="X7" s="93">
        <f t="shared" si="10"/>
        <v>0</v>
      </c>
      <c r="Y7" s="6">
        <f t="shared" si="11"/>
        <v>0</v>
      </c>
      <c r="AA7" s="90"/>
      <c r="AB7" s="134"/>
      <c r="AC7" s="692"/>
      <c r="AD7" s="137"/>
      <c r="AE7" s="686" t="s">
        <v>155</v>
      </c>
      <c r="AF7" s="687"/>
      <c r="AG7" s="688"/>
      <c r="AH7" s="134"/>
      <c r="AI7" s="397" t="s">
        <v>147</v>
      </c>
      <c r="AJ7" s="397"/>
      <c r="AK7" s="397"/>
      <c r="AL7" s="398"/>
      <c r="AM7" s="399"/>
      <c r="AN7" s="408"/>
      <c r="AO7" s="134"/>
      <c r="AP7" s="134"/>
      <c r="AQ7" s="134"/>
      <c r="AR7" s="134"/>
      <c r="AS7" s="134"/>
      <c r="AT7" s="134"/>
    </row>
    <row r="8" spans="1:46" ht="25.15" customHeight="1" thickBot="1" x14ac:dyDescent="0.6">
      <c r="A8" s="692"/>
      <c r="B8" s="91">
        <v>3</v>
      </c>
      <c r="C8" s="155"/>
      <c r="D8" s="201"/>
      <c r="E8" s="202"/>
      <c r="F8" s="154" t="str">
        <f t="shared" si="0"/>
        <v/>
      </c>
      <c r="G8" s="199"/>
      <c r="H8" s="699"/>
      <c r="I8" s="700"/>
      <c r="J8" s="700"/>
      <c r="K8" s="700"/>
      <c r="L8" s="701"/>
      <c r="M8" s="196">
        <f t="shared" ref="M8:M15" si="13">IF(G8=0,0,      IF(H8=0,0,IF(AND(G8&lt;&gt;"AA",G8&lt;&gt;"AT",G8&lt;&gt;"CS",G8&lt;&gt;"ALTRO"),"ERRORE",IF(AND(H8&lt;&gt;"NON",H8&lt;&gt;"SS",H8&lt;&gt;"ENTE"),"ERRORE",ROUND(E8-D8+1,0)))))</f>
        <v>0</v>
      </c>
      <c r="N8" s="100">
        <f t="shared" si="1"/>
        <v>0</v>
      </c>
      <c r="O8" s="101">
        <f t="shared" si="12"/>
        <v>0</v>
      </c>
      <c r="P8" s="102">
        <f t="shared" si="2"/>
        <v>0</v>
      </c>
      <c r="Q8" s="92">
        <f t="shared" si="3"/>
        <v>0</v>
      </c>
      <c r="R8" s="93">
        <f t="shared" si="4"/>
        <v>0</v>
      </c>
      <c r="S8" s="93">
        <f t="shared" si="5"/>
        <v>0</v>
      </c>
      <c r="T8" s="93">
        <f t="shared" si="6"/>
        <v>0</v>
      </c>
      <c r="U8" s="93">
        <f t="shared" si="7"/>
        <v>0</v>
      </c>
      <c r="V8" s="93">
        <f t="shared" si="8"/>
        <v>0</v>
      </c>
      <c r="W8" s="93">
        <f t="shared" si="9"/>
        <v>0</v>
      </c>
      <c r="X8" s="93">
        <f t="shared" si="10"/>
        <v>0</v>
      </c>
      <c r="Y8" s="6">
        <f t="shared" si="11"/>
        <v>0</v>
      </c>
      <c r="AA8" s="90"/>
      <c r="AB8" s="134"/>
      <c r="AC8" s="692"/>
      <c r="AD8" s="137"/>
      <c r="AE8" s="683" t="s">
        <v>131</v>
      </c>
      <c r="AF8" s="684"/>
      <c r="AG8" s="685"/>
      <c r="AH8" s="134"/>
      <c r="AI8" s="166"/>
      <c r="AJ8" s="166"/>
      <c r="AK8" s="166"/>
      <c r="AL8" s="166"/>
      <c r="AM8" s="166"/>
      <c r="AN8" s="134"/>
      <c r="AO8" s="134"/>
      <c r="AP8" s="134"/>
      <c r="AQ8" s="134"/>
      <c r="AR8" s="134"/>
      <c r="AS8" s="134"/>
      <c r="AT8" s="134"/>
    </row>
    <row r="9" spans="1:46" ht="25.15" customHeight="1" thickBot="1" x14ac:dyDescent="0.6">
      <c r="A9" s="692"/>
      <c r="B9" s="91">
        <v>4</v>
      </c>
      <c r="C9" s="155"/>
      <c r="D9" s="201"/>
      <c r="E9" s="202"/>
      <c r="F9" s="154" t="str">
        <f t="shared" si="0"/>
        <v/>
      </c>
      <c r="G9" s="199"/>
      <c r="H9" s="699"/>
      <c r="I9" s="700"/>
      <c r="J9" s="700"/>
      <c r="K9" s="700"/>
      <c r="L9" s="701"/>
      <c r="M9" s="196">
        <f t="shared" si="13"/>
        <v>0</v>
      </c>
      <c r="N9" s="100">
        <f t="shared" si="1"/>
        <v>0</v>
      </c>
      <c r="O9" s="101">
        <f t="shared" si="12"/>
        <v>0</v>
      </c>
      <c r="P9" s="102">
        <f t="shared" si="2"/>
        <v>0</v>
      </c>
      <c r="Q9" s="92">
        <f t="shared" si="3"/>
        <v>0</v>
      </c>
      <c r="R9" s="93">
        <f t="shared" si="4"/>
        <v>0</v>
      </c>
      <c r="S9" s="93">
        <f t="shared" si="5"/>
        <v>0</v>
      </c>
      <c r="T9" s="93">
        <f t="shared" si="6"/>
        <v>0</v>
      </c>
      <c r="U9" s="93">
        <f t="shared" si="7"/>
        <v>0</v>
      </c>
      <c r="V9" s="93">
        <f t="shared" si="8"/>
        <v>0</v>
      </c>
      <c r="W9" s="93">
        <f t="shared" si="9"/>
        <v>0</v>
      </c>
      <c r="X9" s="93">
        <f t="shared" si="10"/>
        <v>0</v>
      </c>
      <c r="Y9" s="6">
        <f t="shared" si="11"/>
        <v>0</v>
      </c>
      <c r="AA9" s="90"/>
      <c r="AB9" s="134"/>
      <c r="AC9" s="692"/>
      <c r="AD9" s="137"/>
      <c r="AE9" s="137"/>
      <c r="AF9" s="137"/>
      <c r="AG9" s="137"/>
      <c r="AH9" s="134"/>
      <c r="AI9" s="166"/>
      <c r="AJ9" s="166"/>
      <c r="AK9" s="166"/>
      <c r="AL9" s="166"/>
      <c r="AM9" s="166"/>
      <c r="AN9" s="134"/>
      <c r="AO9" s="134"/>
      <c r="AP9" s="134"/>
      <c r="AQ9" s="134"/>
      <c r="AR9" s="134"/>
      <c r="AS9" s="134"/>
      <c r="AT9" s="134"/>
    </row>
    <row r="10" spans="1:46" ht="25.15" customHeight="1" thickBot="1" x14ac:dyDescent="0.6">
      <c r="A10" s="692"/>
      <c r="B10" s="91">
        <v>5</v>
      </c>
      <c r="C10" s="155"/>
      <c r="D10" s="201"/>
      <c r="E10" s="202"/>
      <c r="F10" s="154" t="str">
        <f t="shared" si="0"/>
        <v/>
      </c>
      <c r="G10" s="199"/>
      <c r="H10" s="699"/>
      <c r="I10" s="700"/>
      <c r="J10" s="700"/>
      <c r="K10" s="700"/>
      <c r="L10" s="701"/>
      <c r="M10" s="196">
        <f t="shared" si="13"/>
        <v>0</v>
      </c>
      <c r="N10" s="100">
        <f>FLOOR(R10,1)</f>
        <v>0</v>
      </c>
      <c r="O10" s="101">
        <f>FLOOR(V10,1)</f>
        <v>0</v>
      </c>
      <c r="P10" s="102">
        <f>U10-X10</f>
        <v>0</v>
      </c>
      <c r="Q10" s="92">
        <f>T10+X10+Y10</f>
        <v>0</v>
      </c>
      <c r="R10" s="93">
        <f>M10/365</f>
        <v>0</v>
      </c>
      <c r="S10" s="93">
        <f>FLOOR(R10,1)</f>
        <v>0</v>
      </c>
      <c r="T10" s="93">
        <f>S10*365</f>
        <v>0</v>
      </c>
      <c r="U10" s="93">
        <f>M10-T10</f>
        <v>0</v>
      </c>
      <c r="V10" s="93">
        <f>U10/30</f>
        <v>0</v>
      </c>
      <c r="W10" s="93">
        <f>FLOOR(V10,1)</f>
        <v>0</v>
      </c>
      <c r="X10" s="93">
        <f>W10*30</f>
        <v>0</v>
      </c>
      <c r="Y10" s="6">
        <f>U10-X10</f>
        <v>0</v>
      </c>
      <c r="AA10" s="90"/>
      <c r="AB10" s="134"/>
      <c r="AC10" s="692"/>
      <c r="AD10" s="710"/>
      <c r="AE10" s="655" t="s">
        <v>112</v>
      </c>
      <c r="AF10" s="656"/>
      <c r="AG10" s="657"/>
      <c r="AH10" s="134"/>
      <c r="AI10" s="781" t="s">
        <v>153</v>
      </c>
      <c r="AJ10" s="782"/>
      <c r="AK10" s="782"/>
      <c r="AL10" s="782"/>
      <c r="AM10" s="782"/>
      <c r="AN10" s="783"/>
      <c r="AO10" s="134"/>
      <c r="AP10" s="134"/>
      <c r="AQ10" s="134"/>
      <c r="AR10" s="134"/>
      <c r="AS10" s="134"/>
      <c r="AT10" s="134"/>
    </row>
    <row r="11" spans="1:46" ht="25.15" customHeight="1" thickBot="1" x14ac:dyDescent="0.6">
      <c r="A11" s="692"/>
      <c r="B11" s="91">
        <v>6</v>
      </c>
      <c r="C11" s="155"/>
      <c r="D11" s="201"/>
      <c r="E11" s="202"/>
      <c r="F11" s="154" t="str">
        <f t="shared" si="0"/>
        <v/>
      </c>
      <c r="G11" s="199"/>
      <c r="H11" s="699"/>
      <c r="I11" s="700"/>
      <c r="J11" s="700"/>
      <c r="K11" s="700"/>
      <c r="L11" s="701"/>
      <c r="M11" s="196">
        <f t="shared" si="13"/>
        <v>0</v>
      </c>
      <c r="N11" s="100">
        <f t="shared" ref="N11:N13" si="14">FLOOR(R11,1)</f>
        <v>0</v>
      </c>
      <c r="O11" s="101">
        <f t="shared" ref="O11:O13" si="15">FLOOR(V11,1)</f>
        <v>0</v>
      </c>
      <c r="P11" s="102">
        <f t="shared" ref="P11:P13" si="16">U11-X11</f>
        <v>0</v>
      </c>
      <c r="Q11" s="92">
        <f t="shared" ref="Q11:Q13" si="17">T11+X11+Y11</f>
        <v>0</v>
      </c>
      <c r="R11" s="93">
        <f t="shared" ref="R11:R13" si="18">M11/365</f>
        <v>0</v>
      </c>
      <c r="S11" s="93">
        <f t="shared" si="5"/>
        <v>0</v>
      </c>
      <c r="T11" s="93">
        <f t="shared" si="6"/>
        <v>0</v>
      </c>
      <c r="U11" s="93">
        <f t="shared" ref="U11:U13" si="19">M11-T11</f>
        <v>0</v>
      </c>
      <c r="V11" s="93">
        <f t="shared" si="8"/>
        <v>0</v>
      </c>
      <c r="W11" s="93">
        <f t="shared" si="9"/>
        <v>0</v>
      </c>
      <c r="X11" s="93">
        <f t="shared" si="10"/>
        <v>0</v>
      </c>
      <c r="Y11" s="6">
        <f t="shared" ref="Y11:Y13" si="20">U11-X11</f>
        <v>0</v>
      </c>
      <c r="AA11" s="90"/>
      <c r="AB11" s="134"/>
      <c r="AC11" s="692"/>
      <c r="AD11" s="710"/>
      <c r="AE11" s="658"/>
      <c r="AF11" s="659"/>
      <c r="AG11" s="660"/>
      <c r="AH11" s="134"/>
      <c r="AI11" s="781" t="s">
        <v>148</v>
      </c>
      <c r="AJ11" s="782"/>
      <c r="AK11" s="782"/>
      <c r="AL11" s="782"/>
      <c r="AM11" s="782"/>
      <c r="AN11" s="783"/>
      <c r="AO11" s="134"/>
      <c r="AP11" s="134"/>
      <c r="AQ11" s="134"/>
      <c r="AR11" s="134"/>
      <c r="AS11" s="134"/>
      <c r="AT11" s="134"/>
    </row>
    <row r="12" spans="1:46" ht="25.15" customHeight="1" thickBot="1" x14ac:dyDescent="0.6">
      <c r="A12" s="692"/>
      <c r="B12" s="91">
        <v>7</v>
      </c>
      <c r="C12" s="155"/>
      <c r="D12" s="201"/>
      <c r="E12" s="202"/>
      <c r="F12" s="154" t="str">
        <f t="shared" si="0"/>
        <v/>
      </c>
      <c r="G12" s="199"/>
      <c r="H12" s="699"/>
      <c r="I12" s="700"/>
      <c r="J12" s="700"/>
      <c r="K12" s="700"/>
      <c r="L12" s="701"/>
      <c r="M12" s="196">
        <f t="shared" si="13"/>
        <v>0</v>
      </c>
      <c r="N12" s="100">
        <f t="shared" si="14"/>
        <v>0</v>
      </c>
      <c r="O12" s="101">
        <f t="shared" si="15"/>
        <v>0</v>
      </c>
      <c r="P12" s="102">
        <f t="shared" si="16"/>
        <v>0</v>
      </c>
      <c r="Q12" s="92">
        <f t="shared" si="17"/>
        <v>0</v>
      </c>
      <c r="R12" s="93">
        <f t="shared" si="18"/>
        <v>0</v>
      </c>
      <c r="S12" s="93">
        <f t="shared" si="5"/>
        <v>0</v>
      </c>
      <c r="T12" s="93">
        <f t="shared" si="6"/>
        <v>0</v>
      </c>
      <c r="U12" s="93">
        <f t="shared" si="19"/>
        <v>0</v>
      </c>
      <c r="V12" s="93">
        <f t="shared" si="8"/>
        <v>0</v>
      </c>
      <c r="W12" s="93">
        <f t="shared" si="9"/>
        <v>0</v>
      </c>
      <c r="X12" s="93">
        <f t="shared" si="10"/>
        <v>0</v>
      </c>
      <c r="Y12" s="6">
        <f t="shared" si="20"/>
        <v>0</v>
      </c>
      <c r="AA12" s="90"/>
      <c r="AB12" s="134"/>
      <c r="AC12" s="692"/>
      <c r="AD12" s="710"/>
      <c r="AE12" s="658"/>
      <c r="AF12" s="659"/>
      <c r="AG12" s="660"/>
      <c r="AH12" s="134"/>
      <c r="AI12" s="737" t="s">
        <v>231</v>
      </c>
      <c r="AJ12" s="738"/>
      <c r="AK12" s="738"/>
      <c r="AL12" s="738"/>
      <c r="AM12" s="738"/>
      <c r="AN12" s="739"/>
      <c r="AO12" s="134"/>
      <c r="AP12" s="134"/>
      <c r="AQ12" s="134"/>
      <c r="AR12" s="134"/>
      <c r="AS12" s="134"/>
      <c r="AT12" s="134"/>
    </row>
    <row r="13" spans="1:46" ht="25.15" customHeight="1" thickBot="1" x14ac:dyDescent="0.6">
      <c r="A13" s="692"/>
      <c r="B13" s="91">
        <v>8</v>
      </c>
      <c r="C13" s="155"/>
      <c r="D13" s="201"/>
      <c r="E13" s="202"/>
      <c r="F13" s="154" t="str">
        <f t="shared" si="0"/>
        <v/>
      </c>
      <c r="G13" s="199"/>
      <c r="H13" s="699"/>
      <c r="I13" s="700"/>
      <c r="J13" s="700"/>
      <c r="K13" s="700"/>
      <c r="L13" s="701"/>
      <c r="M13" s="196">
        <f t="shared" si="13"/>
        <v>0</v>
      </c>
      <c r="N13" s="100">
        <f t="shared" si="14"/>
        <v>0</v>
      </c>
      <c r="O13" s="101">
        <f t="shared" si="15"/>
        <v>0</v>
      </c>
      <c r="P13" s="102">
        <f t="shared" si="16"/>
        <v>0</v>
      </c>
      <c r="Q13" s="92">
        <f t="shared" si="17"/>
        <v>0</v>
      </c>
      <c r="R13" s="93">
        <f t="shared" si="18"/>
        <v>0</v>
      </c>
      <c r="S13" s="93">
        <f t="shared" si="5"/>
        <v>0</v>
      </c>
      <c r="T13" s="93">
        <f t="shared" si="6"/>
        <v>0</v>
      </c>
      <c r="U13" s="93">
        <f t="shared" si="19"/>
        <v>0</v>
      </c>
      <c r="V13" s="93">
        <f t="shared" si="8"/>
        <v>0</v>
      </c>
      <c r="W13" s="93">
        <f t="shared" si="9"/>
        <v>0</v>
      </c>
      <c r="X13" s="93">
        <f t="shared" si="10"/>
        <v>0</v>
      </c>
      <c r="Y13" s="6">
        <f t="shared" si="20"/>
        <v>0</v>
      </c>
      <c r="AA13" s="90"/>
      <c r="AB13" s="134"/>
      <c r="AC13" s="692"/>
      <c r="AD13" s="710"/>
      <c r="AE13" s="658"/>
      <c r="AF13" s="659"/>
      <c r="AG13" s="660"/>
      <c r="AH13" s="134"/>
      <c r="AI13" s="737"/>
      <c r="AJ13" s="738"/>
      <c r="AK13" s="738"/>
      <c r="AL13" s="738"/>
      <c r="AM13" s="738"/>
      <c r="AN13" s="739"/>
      <c r="AO13" s="134"/>
      <c r="AP13" s="134"/>
      <c r="AQ13" s="134"/>
      <c r="AR13" s="134"/>
      <c r="AS13" s="134"/>
      <c r="AT13" s="134"/>
    </row>
    <row r="14" spans="1:46" ht="25.15" customHeight="1" thickBot="1" x14ac:dyDescent="0.6">
      <c r="A14" s="692"/>
      <c r="B14" s="91">
        <v>9</v>
      </c>
      <c r="C14" s="155"/>
      <c r="D14" s="201"/>
      <c r="E14" s="202"/>
      <c r="F14" s="154" t="str">
        <f t="shared" si="0"/>
        <v/>
      </c>
      <c r="G14" s="199"/>
      <c r="H14" s="699"/>
      <c r="I14" s="700"/>
      <c r="J14" s="700"/>
      <c r="K14" s="700"/>
      <c r="L14" s="701"/>
      <c r="M14" s="196">
        <f t="shared" si="13"/>
        <v>0</v>
      </c>
      <c r="N14" s="103">
        <f>FLOOR(R14,1)</f>
        <v>0</v>
      </c>
      <c r="O14" s="104">
        <f>FLOOR(V14,1)</f>
        <v>0</v>
      </c>
      <c r="P14" s="105">
        <f>U14-X14</f>
        <v>0</v>
      </c>
      <c r="Q14" s="92">
        <f>T14+X14+Y14</f>
        <v>0</v>
      </c>
      <c r="R14" s="93">
        <f>M14/365</f>
        <v>0</v>
      </c>
      <c r="S14" s="93">
        <f>FLOOR(R14,1)</f>
        <v>0</v>
      </c>
      <c r="T14" s="93">
        <f>S14*365</f>
        <v>0</v>
      </c>
      <c r="U14" s="93">
        <f>M14-T14</f>
        <v>0</v>
      </c>
      <c r="V14" s="93">
        <f>U14/30</f>
        <v>0</v>
      </c>
      <c r="W14" s="93">
        <f>FLOOR(V14,1)</f>
        <v>0</v>
      </c>
      <c r="X14" s="93">
        <f>W14*30</f>
        <v>0</v>
      </c>
      <c r="Y14" s="6">
        <f>U14-X14</f>
        <v>0</v>
      </c>
      <c r="AA14" s="90"/>
      <c r="AB14" s="134"/>
      <c r="AC14" s="692"/>
      <c r="AD14" s="138"/>
      <c r="AE14" s="658"/>
      <c r="AF14" s="659"/>
      <c r="AG14" s="660"/>
      <c r="AH14" s="134"/>
      <c r="AI14" s="134"/>
      <c r="AJ14" s="134"/>
      <c r="AK14" s="134"/>
      <c r="AL14" s="134"/>
      <c r="AM14" s="134"/>
      <c r="AN14" s="134"/>
      <c r="AO14" s="134"/>
      <c r="AP14" s="134"/>
      <c r="AQ14" s="134"/>
      <c r="AR14" s="134"/>
      <c r="AS14" s="134"/>
      <c r="AT14" s="134"/>
    </row>
    <row r="15" spans="1:46" ht="25.15" customHeight="1" thickBot="1" x14ac:dyDescent="0.6">
      <c r="A15" s="693"/>
      <c r="B15" s="91">
        <v>10</v>
      </c>
      <c r="C15" s="155"/>
      <c r="D15" s="203"/>
      <c r="E15" s="204"/>
      <c r="F15" s="154" t="str">
        <f t="shared" si="0"/>
        <v/>
      </c>
      <c r="G15" s="200"/>
      <c r="H15" s="793"/>
      <c r="I15" s="791"/>
      <c r="J15" s="791"/>
      <c r="K15" s="791"/>
      <c r="L15" s="794"/>
      <c r="M15" s="196">
        <f t="shared" si="13"/>
        <v>0</v>
      </c>
      <c r="N15" s="106">
        <f t="shared" ref="N15:N16" si="21">FLOOR(R15,1)</f>
        <v>0</v>
      </c>
      <c r="O15" s="107">
        <f t="shared" ref="O15:O16" si="22">FLOOR(V15,1)</f>
        <v>0</v>
      </c>
      <c r="P15" s="108">
        <f t="shared" ref="P15:P16" si="23">U15-X15</f>
        <v>0</v>
      </c>
      <c r="Q15" s="92">
        <f t="shared" ref="Q15:Q16" si="24">T15+X15+Y15</f>
        <v>0</v>
      </c>
      <c r="R15" s="93">
        <f t="shared" ref="R15" si="25">M15/365</f>
        <v>0</v>
      </c>
      <c r="S15" s="93">
        <f t="shared" si="5"/>
        <v>0</v>
      </c>
      <c r="T15" s="93">
        <f t="shared" si="6"/>
        <v>0</v>
      </c>
      <c r="U15" s="93">
        <f t="shared" ref="U15" si="26">M15-T15</f>
        <v>0</v>
      </c>
      <c r="V15" s="93">
        <f t="shared" si="8"/>
        <v>0</v>
      </c>
      <c r="W15" s="93">
        <f t="shared" si="9"/>
        <v>0</v>
      </c>
      <c r="X15" s="93">
        <f t="shared" si="10"/>
        <v>0</v>
      </c>
      <c r="Y15" s="6">
        <f t="shared" ref="Y15" si="27">U15-X15</f>
        <v>0</v>
      </c>
      <c r="AB15" s="134"/>
      <c r="AC15" s="693"/>
      <c r="AD15" s="138"/>
      <c r="AE15" s="661"/>
      <c r="AF15" s="662"/>
      <c r="AG15" s="663"/>
      <c r="AH15" s="134"/>
      <c r="AI15" s="134"/>
      <c r="AJ15" s="134"/>
      <c r="AK15" s="134"/>
      <c r="AL15" s="134"/>
      <c r="AM15" s="134"/>
      <c r="AN15" s="134"/>
      <c r="AO15" s="134"/>
      <c r="AP15" s="134"/>
      <c r="AQ15" s="134"/>
      <c r="AR15" s="134"/>
      <c r="AS15" s="134"/>
      <c r="AT15" s="134"/>
    </row>
    <row r="16" spans="1:46" ht="22.5" thickBot="1" x14ac:dyDescent="0.6">
      <c r="A16" s="139"/>
      <c r="B16" s="139"/>
      <c r="C16" s="139"/>
      <c r="D16" s="139"/>
      <c r="E16" s="139"/>
      <c r="F16" s="139"/>
      <c r="G16" s="139"/>
      <c r="H16" s="139"/>
      <c r="I16" s="139"/>
      <c r="J16" s="139"/>
      <c r="K16" s="139"/>
      <c r="L16" s="139"/>
      <c r="M16" s="190">
        <f>SUM(M6:M15)</f>
        <v>0</v>
      </c>
      <c r="N16" s="110">
        <f t="shared" si="21"/>
        <v>0</v>
      </c>
      <c r="O16" s="111">
        <f t="shared" si="22"/>
        <v>0</v>
      </c>
      <c r="P16" s="112">
        <f t="shared" si="23"/>
        <v>0</v>
      </c>
      <c r="Q16" s="113">
        <f t="shared" si="24"/>
        <v>0</v>
      </c>
      <c r="R16" s="113">
        <f>M16/365</f>
        <v>0</v>
      </c>
      <c r="S16" s="113">
        <f t="shared" si="5"/>
        <v>0</v>
      </c>
      <c r="T16" s="113">
        <f t="shared" si="6"/>
        <v>0</v>
      </c>
      <c r="U16" s="113">
        <f>M16-T16</f>
        <v>0</v>
      </c>
      <c r="V16" s="113">
        <f t="shared" si="8"/>
        <v>0</v>
      </c>
      <c r="W16" s="113">
        <f t="shared" si="9"/>
        <v>0</v>
      </c>
      <c r="X16" s="113">
        <f t="shared" si="10"/>
        <v>0</v>
      </c>
      <c r="Y16" s="109"/>
      <c r="Z16" s="109"/>
      <c r="AA16" s="109"/>
      <c r="AB16" s="139"/>
      <c r="AC16" s="139"/>
      <c r="AD16" s="134"/>
      <c r="AE16" s="134"/>
      <c r="AF16" s="134"/>
      <c r="AG16" s="134"/>
      <c r="AH16" s="134"/>
      <c r="AI16" s="134"/>
      <c r="AJ16" s="134"/>
      <c r="AK16" s="134"/>
      <c r="AL16" s="134"/>
      <c r="AM16" s="134"/>
      <c r="AN16" s="134"/>
      <c r="AO16" s="134"/>
      <c r="AP16" s="134"/>
      <c r="AQ16" s="134"/>
      <c r="AR16" s="134"/>
      <c r="AS16" s="134"/>
      <c r="AT16" s="134"/>
    </row>
    <row r="17" spans="1:46" ht="22.5" thickBot="1" x14ac:dyDescent="0.6">
      <c r="A17" s="139"/>
      <c r="B17" s="139"/>
      <c r="C17" s="139"/>
      <c r="D17" s="139"/>
      <c r="E17" s="139"/>
      <c r="F17" s="139"/>
      <c r="G17" s="139"/>
      <c r="H17" s="139"/>
      <c r="I17" s="139"/>
      <c r="J17" s="139"/>
      <c r="K17" s="139"/>
      <c r="L17" s="139"/>
      <c r="M17" s="140"/>
      <c r="N17" s="141" t="s">
        <v>85</v>
      </c>
      <c r="O17" s="141" t="s">
        <v>86</v>
      </c>
      <c r="P17" s="141" t="s">
        <v>87</v>
      </c>
      <c r="Q17" s="113"/>
      <c r="R17" s="113"/>
      <c r="S17" s="113"/>
      <c r="T17" s="113"/>
      <c r="U17" s="113"/>
      <c r="V17" s="113"/>
      <c r="W17" s="113"/>
      <c r="X17" s="113"/>
      <c r="Y17" s="109"/>
      <c r="Z17" s="109"/>
      <c r="AA17" s="109"/>
      <c r="AB17" s="139"/>
      <c r="AC17" s="142" t="s">
        <v>103</v>
      </c>
      <c r="AD17" s="134"/>
      <c r="AE17" s="134"/>
      <c r="AF17" s="134"/>
      <c r="AG17" s="134"/>
      <c r="AH17" s="134"/>
      <c r="AI17" s="134"/>
      <c r="AJ17" s="134"/>
      <c r="AK17" s="134"/>
      <c r="AL17" s="134"/>
      <c r="AM17" s="134"/>
      <c r="AN17" s="134"/>
      <c r="AO17" s="134"/>
      <c r="AP17" s="134"/>
      <c r="AQ17" s="134"/>
      <c r="AR17" s="134"/>
      <c r="AS17" s="134"/>
      <c r="AT17" s="134"/>
    </row>
    <row r="18" spans="1:46" ht="23.25" thickTop="1" thickBot="1" x14ac:dyDescent="0.6">
      <c r="A18" s="674" t="s">
        <v>102</v>
      </c>
      <c r="B18" s="675"/>
      <c r="C18" s="675"/>
      <c r="D18" s="675"/>
      <c r="E18" s="675"/>
      <c r="F18" s="675"/>
      <c r="G18" s="676"/>
      <c r="H18" s="271" t="s">
        <v>30</v>
      </c>
      <c r="I18" s="671" t="s">
        <v>150</v>
      </c>
      <c r="J18" s="671"/>
      <c r="K18" s="671"/>
      <c r="L18" s="671"/>
      <c r="M18" s="99">
        <f>SUMIFS(M6:M15,G6:G15,"CS",H6:H15,"ss")</f>
        <v>0</v>
      </c>
      <c r="N18" s="114">
        <f t="shared" ref="N18:N23" si="28">FLOOR(R18,1)</f>
        <v>0</v>
      </c>
      <c r="O18" s="115">
        <f t="shared" ref="O18:O23" si="29">FLOOR(V18,1)</f>
        <v>0</v>
      </c>
      <c r="P18" s="116">
        <f t="shared" ref="P18:P23" si="30">U18-X18</f>
        <v>0</v>
      </c>
      <c r="Q18" s="117">
        <f t="shared" ref="Q18:Q23" si="31">T18+X18+Y18</f>
        <v>0</v>
      </c>
      <c r="R18" s="117">
        <f t="shared" ref="R18:R22" si="32">M18/365</f>
        <v>0</v>
      </c>
      <c r="S18" s="117">
        <f t="shared" ref="S18:S23" si="33">FLOOR(R18,1)</f>
        <v>0</v>
      </c>
      <c r="T18" s="117">
        <f t="shared" ref="T18:T23" si="34">S18*365</f>
        <v>0</v>
      </c>
      <c r="U18" s="117">
        <f t="shared" ref="U18:U22" si="35">M18-T18</f>
        <v>0</v>
      </c>
      <c r="V18" s="117">
        <f t="shared" ref="V18:V23" si="36">U18/30</f>
        <v>0</v>
      </c>
      <c r="W18" s="117">
        <f t="shared" ref="W18:W23" si="37">FLOOR(V18,1)</f>
        <v>0</v>
      </c>
      <c r="X18" s="117">
        <f t="shared" ref="X18:X23" si="38">W18*30</f>
        <v>0</v>
      </c>
      <c r="Y18" s="109"/>
      <c r="Z18" s="109"/>
      <c r="AA18" s="109"/>
      <c r="AB18" s="139"/>
      <c r="AC18" s="133">
        <f>ROUND(IF(IF(O18&gt;12,6,O18*0.5)+IF(P18&gt;15,0.5,0)+IF(N18&gt;0,6,0)&gt;12,6,IF(O18&gt;12,6,O18*0.5)+IF(P18&gt;15,0.5,0)+IF(N18&gt;0,6,0)),3)</f>
        <v>0</v>
      </c>
      <c r="AD18" s="134"/>
      <c r="AE18" s="134"/>
      <c r="AF18" s="134"/>
      <c r="AG18" s="134"/>
      <c r="AH18" s="134"/>
      <c r="AI18" s="134"/>
      <c r="AJ18" s="134"/>
      <c r="AK18" s="134"/>
      <c r="AL18" s="134"/>
      <c r="AM18" s="134"/>
      <c r="AN18" s="134"/>
      <c r="AO18" s="134"/>
      <c r="AP18" s="134"/>
      <c r="AQ18" s="134"/>
      <c r="AR18" s="134"/>
      <c r="AS18" s="134"/>
      <c r="AT18" s="134"/>
    </row>
    <row r="19" spans="1:46" ht="23.65" customHeight="1" thickTop="1" thickBot="1" x14ac:dyDescent="0.6">
      <c r="A19" s="677" t="s">
        <v>105</v>
      </c>
      <c r="B19" s="678"/>
      <c r="C19" s="678"/>
      <c r="D19" s="678"/>
      <c r="E19" s="678"/>
      <c r="F19" s="678"/>
      <c r="G19" s="679"/>
      <c r="H19" s="271" t="s">
        <v>30</v>
      </c>
      <c r="I19" s="671" t="s">
        <v>100</v>
      </c>
      <c r="J19" s="671"/>
      <c r="K19" s="671"/>
      <c r="L19" s="671"/>
      <c r="M19" s="99">
        <f>SUMIFS(M6:M15,G6:G15,"CS",H6:H15,"NON")</f>
        <v>0</v>
      </c>
      <c r="N19" s="118">
        <f t="shared" si="28"/>
        <v>0</v>
      </c>
      <c r="O19" s="119">
        <f t="shared" si="29"/>
        <v>0</v>
      </c>
      <c r="P19" s="120">
        <f t="shared" si="30"/>
        <v>0</v>
      </c>
      <c r="Q19" s="117">
        <f t="shared" si="31"/>
        <v>0</v>
      </c>
      <c r="R19" s="117">
        <f t="shared" si="32"/>
        <v>0</v>
      </c>
      <c r="S19" s="117">
        <f t="shared" si="33"/>
        <v>0</v>
      </c>
      <c r="T19" s="117">
        <f t="shared" si="34"/>
        <v>0</v>
      </c>
      <c r="U19" s="117">
        <f t="shared" si="35"/>
        <v>0</v>
      </c>
      <c r="V19" s="117">
        <f t="shared" si="36"/>
        <v>0</v>
      </c>
      <c r="W19" s="117">
        <f t="shared" si="37"/>
        <v>0</v>
      </c>
      <c r="X19" s="117">
        <f t="shared" si="38"/>
        <v>0</v>
      </c>
      <c r="Y19" s="109"/>
      <c r="Z19" s="109"/>
      <c r="AA19" s="109"/>
      <c r="AB19" s="139"/>
      <c r="AC19" s="133">
        <f>ROUND(IF(IF(O19&gt;12,3,O19*0.25)+IF(P19&gt;15,0.25,0)+IF(N19&gt;0,3,0)&gt;12,6,IF(O19&gt;12,3,O19*0.25)+IF(P19&gt;15,0.25,0)+IF(N19&gt;0,3,0)),3)</f>
        <v>0</v>
      </c>
      <c r="AD19" s="134"/>
      <c r="AE19" s="134"/>
      <c r="AF19" s="134"/>
      <c r="AG19" s="134"/>
      <c r="AH19" s="134"/>
      <c r="AI19" s="134"/>
      <c r="AJ19" s="134"/>
      <c r="AK19" s="134"/>
      <c r="AL19" s="134"/>
      <c r="AM19" s="134"/>
      <c r="AN19" s="134"/>
      <c r="AO19" s="134"/>
      <c r="AP19" s="134"/>
      <c r="AQ19" s="134"/>
      <c r="AR19" s="134"/>
      <c r="AS19" s="134"/>
      <c r="AT19" s="134"/>
    </row>
    <row r="20" spans="1:46" ht="23.65" customHeight="1" thickTop="1" thickBot="1" x14ac:dyDescent="0.6">
      <c r="A20" s="680"/>
      <c r="B20" s="681"/>
      <c r="C20" s="681"/>
      <c r="D20" s="681"/>
      <c r="E20" s="681"/>
      <c r="F20" s="681"/>
      <c r="G20" s="682"/>
      <c r="H20" s="272" t="s">
        <v>101</v>
      </c>
      <c r="I20" s="671" t="s">
        <v>150</v>
      </c>
      <c r="J20" s="671"/>
      <c r="K20" s="671"/>
      <c r="L20" s="671"/>
      <c r="M20" s="99">
        <f>SUMIFS(M6:M15,G6:G15,"ALTRO",H6:H15,"SS")+ SUMIFS(M6:M15,G6:G15,"AT",H6:H15,"SS")+SUMIFS(M6:M15,G6:G15,"AA",H6:H15,"SS")</f>
        <v>0</v>
      </c>
      <c r="N20" s="121">
        <f t="shared" si="28"/>
        <v>0</v>
      </c>
      <c r="O20" s="122">
        <f t="shared" si="29"/>
        <v>0</v>
      </c>
      <c r="P20" s="123">
        <f t="shared" si="30"/>
        <v>0</v>
      </c>
      <c r="Q20" s="117">
        <f t="shared" si="31"/>
        <v>0</v>
      </c>
      <c r="R20" s="117">
        <f t="shared" si="32"/>
        <v>0</v>
      </c>
      <c r="S20" s="117">
        <f t="shared" si="33"/>
        <v>0</v>
      </c>
      <c r="T20" s="117">
        <f t="shared" si="34"/>
        <v>0</v>
      </c>
      <c r="U20" s="117">
        <f t="shared" si="35"/>
        <v>0</v>
      </c>
      <c r="V20" s="117">
        <f t="shared" si="36"/>
        <v>0</v>
      </c>
      <c r="W20" s="117">
        <f t="shared" si="37"/>
        <v>0</v>
      </c>
      <c r="X20" s="117">
        <f t="shared" si="38"/>
        <v>0</v>
      </c>
      <c r="Y20" s="109"/>
      <c r="Z20" s="109"/>
      <c r="AA20" s="109"/>
      <c r="AB20" s="139"/>
      <c r="AC20" s="133">
        <f>ROUND(IF(IF(O20&gt;12,1.8,O20*0.15)+IF(P20&gt;15,0.15,0)+IF(N20&gt;0,1.8,0)&gt;12,1.8,IF(O20&gt;12,1.8,O20*0.15)+IF(P20&gt;15,0.15,0)+IF(N20&gt;0,1.8,0)),3)</f>
        <v>0</v>
      </c>
      <c r="AD20" s="134"/>
      <c r="AE20" s="134"/>
      <c r="AF20" s="134"/>
      <c r="AG20" s="134"/>
      <c r="AH20" s="134"/>
      <c r="AI20" s="134"/>
      <c r="AJ20" s="134"/>
      <c r="AK20" s="134"/>
      <c r="AL20" s="134"/>
      <c r="AM20" s="134"/>
      <c r="AN20" s="134"/>
      <c r="AO20" s="134"/>
      <c r="AP20" s="134"/>
      <c r="AQ20" s="134"/>
      <c r="AR20" s="134"/>
      <c r="AS20" s="134"/>
      <c r="AT20" s="134"/>
    </row>
    <row r="21" spans="1:46" ht="23.65" customHeight="1" thickTop="1" thickBot="1" x14ac:dyDescent="0.6">
      <c r="A21" s="680"/>
      <c r="B21" s="681"/>
      <c r="C21" s="681"/>
      <c r="D21" s="681"/>
      <c r="E21" s="681"/>
      <c r="F21" s="681"/>
      <c r="G21" s="682"/>
      <c r="H21" s="272" t="s">
        <v>101</v>
      </c>
      <c r="I21" s="671" t="s">
        <v>100</v>
      </c>
      <c r="J21" s="671"/>
      <c r="K21" s="671"/>
      <c r="L21" s="671"/>
      <c r="M21" s="99">
        <f>SUMIFS(M6:M15,G6:G15,"ALTRO",H6:H15,"NON")+      SUMIFS(M6:M15,G6:G15,"Aa",H6:H15,"NON")+    SUMIFS(M6:M15,G6:G15,"AT",H6:H15,"NON")</f>
        <v>0</v>
      </c>
      <c r="N21" s="124">
        <f t="shared" si="28"/>
        <v>0</v>
      </c>
      <c r="O21" s="125">
        <f t="shared" si="29"/>
        <v>0</v>
      </c>
      <c r="P21" s="126">
        <f t="shared" si="30"/>
        <v>0</v>
      </c>
      <c r="Q21" s="117">
        <f t="shared" si="31"/>
        <v>0</v>
      </c>
      <c r="R21" s="117">
        <f t="shared" si="32"/>
        <v>0</v>
      </c>
      <c r="S21" s="117">
        <f t="shared" si="33"/>
        <v>0</v>
      </c>
      <c r="T21" s="117">
        <f t="shared" si="34"/>
        <v>0</v>
      </c>
      <c r="U21" s="117">
        <f t="shared" si="35"/>
        <v>0</v>
      </c>
      <c r="V21" s="117">
        <f t="shared" si="36"/>
        <v>0</v>
      </c>
      <c r="W21" s="117">
        <f t="shared" si="37"/>
        <v>0</v>
      </c>
      <c r="X21" s="117">
        <f t="shared" si="38"/>
        <v>0</v>
      </c>
      <c r="Y21" s="109"/>
      <c r="Z21" s="109"/>
      <c r="AA21" s="109"/>
      <c r="AB21" s="139"/>
      <c r="AC21" s="133">
        <f>ROUND(IF(IF(O21&gt;12,0.9,O21*0.075)+IF(P21&gt;15,0.075,0)+IF(N21&gt;0,0.9,0)&gt;12,0.9,IF(O21&gt;12,0.9,O21*0.075)+IF(P21&gt;15,0.075,0)+IF(N21&gt;0,0.9,0)),3)</f>
        <v>0</v>
      </c>
      <c r="AD21" s="134"/>
      <c r="AE21" s="134"/>
      <c r="AF21" s="134"/>
      <c r="AG21" s="134"/>
      <c r="AH21" s="134"/>
      <c r="AI21" s="134"/>
      <c r="AJ21" s="134"/>
      <c r="AK21" s="134"/>
      <c r="AL21" s="134"/>
      <c r="AM21" s="134"/>
      <c r="AN21" s="134"/>
      <c r="AO21" s="134"/>
      <c r="AP21" s="134"/>
      <c r="AQ21" s="134"/>
      <c r="AR21" s="134"/>
      <c r="AS21" s="134"/>
      <c r="AT21" s="134"/>
    </row>
    <row r="22" spans="1:46" ht="23.65" customHeight="1" thickTop="1" thickBot="1" x14ac:dyDescent="0.6">
      <c r="A22" s="823" t="s">
        <v>109</v>
      </c>
      <c r="B22" s="824"/>
      <c r="C22" s="824"/>
      <c r="D22" s="824"/>
      <c r="E22" s="824"/>
      <c r="F22" s="645" t="str">
        <f>IF(+Anno_1=0,"",+Anno_1)</f>
        <v/>
      </c>
      <c r="G22" s="646"/>
      <c r="H22" s="272" t="s">
        <v>101</v>
      </c>
      <c r="I22" s="671" t="s">
        <v>154</v>
      </c>
      <c r="J22" s="671"/>
      <c r="K22" s="671"/>
      <c r="L22" s="671"/>
      <c r="M22" s="99">
        <f>SUMIFS(M6:M15,G6:G15,"ALTRO",H6:H15,"ENTE")</f>
        <v>0</v>
      </c>
      <c r="N22" s="127">
        <f t="shared" si="28"/>
        <v>0</v>
      </c>
      <c r="O22" s="128">
        <f t="shared" si="29"/>
        <v>0</v>
      </c>
      <c r="P22" s="129">
        <f t="shared" si="30"/>
        <v>0</v>
      </c>
      <c r="Q22" s="117">
        <f t="shared" si="31"/>
        <v>0</v>
      </c>
      <c r="R22" s="117">
        <f t="shared" si="32"/>
        <v>0</v>
      </c>
      <c r="S22" s="117">
        <f t="shared" si="33"/>
        <v>0</v>
      </c>
      <c r="T22" s="117">
        <f t="shared" si="34"/>
        <v>0</v>
      </c>
      <c r="U22" s="117">
        <f t="shared" si="35"/>
        <v>0</v>
      </c>
      <c r="V22" s="117">
        <f t="shared" si="36"/>
        <v>0</v>
      </c>
      <c r="W22" s="117">
        <f t="shared" si="37"/>
        <v>0</v>
      </c>
      <c r="X22" s="117">
        <f t="shared" si="38"/>
        <v>0</v>
      </c>
      <c r="Y22" s="109"/>
      <c r="Z22" s="109"/>
      <c r="AA22" s="109"/>
      <c r="AB22" s="139"/>
      <c r="AC22" s="133">
        <f>ROUND(IF(IF(O22&gt;12,0.6,O22*0.05)+IF(P22&gt;15,0.05,0)+IF(N22&gt;0,0.6,0)&gt;12,0.6,IF(O22&gt;12,0.6,O22*0.05)+IF(P22&gt;15,0.05,0)+IF(N22&gt;0,0.6,0)),3)</f>
        <v>0</v>
      </c>
      <c r="AD22" s="134"/>
      <c r="AE22" s="134"/>
      <c r="AF22" s="134"/>
      <c r="AG22" s="134"/>
      <c r="AH22" s="134"/>
      <c r="AI22" s="134"/>
      <c r="AJ22" s="134"/>
      <c r="AK22" s="134"/>
      <c r="AL22" s="134"/>
      <c r="AM22" s="134"/>
      <c r="AN22" s="134"/>
      <c r="AO22" s="134"/>
      <c r="AP22" s="134"/>
      <c r="AQ22" s="134"/>
      <c r="AR22" s="134"/>
      <c r="AS22" s="134"/>
      <c r="AT22" s="134"/>
    </row>
    <row r="23" spans="1:46" ht="23.65" customHeight="1" thickTop="1" thickBot="1" x14ac:dyDescent="0.6">
      <c r="A23" s="825"/>
      <c r="B23" s="826"/>
      <c r="C23" s="826"/>
      <c r="D23" s="826"/>
      <c r="E23" s="826"/>
      <c r="F23" s="647"/>
      <c r="G23" s="648"/>
      <c r="H23" s="668" t="s">
        <v>110</v>
      </c>
      <c r="I23" s="669"/>
      <c r="J23" s="669"/>
      <c r="K23" s="669"/>
      <c r="L23" s="670"/>
      <c r="M23" s="94">
        <f>SUM(M18:M22)</f>
        <v>0</v>
      </c>
      <c r="N23" s="206">
        <f t="shared" si="28"/>
        <v>0</v>
      </c>
      <c r="O23" s="207">
        <f t="shared" si="29"/>
        <v>0</v>
      </c>
      <c r="P23" s="208">
        <f t="shared" si="30"/>
        <v>0</v>
      </c>
      <c r="Q23" s="113">
        <f t="shared" si="31"/>
        <v>0</v>
      </c>
      <c r="R23" s="113">
        <f>M23/365</f>
        <v>0</v>
      </c>
      <c r="S23" s="113">
        <f t="shared" si="33"/>
        <v>0</v>
      </c>
      <c r="T23" s="113">
        <f t="shared" si="34"/>
        <v>0</v>
      </c>
      <c r="U23" s="113">
        <f>M23-T23</f>
        <v>0</v>
      </c>
      <c r="V23" s="113">
        <f t="shared" si="36"/>
        <v>0</v>
      </c>
      <c r="W23" s="113">
        <f t="shared" si="37"/>
        <v>0</v>
      </c>
      <c r="X23" s="113">
        <f t="shared" si="38"/>
        <v>0</v>
      </c>
      <c r="Y23" s="109"/>
      <c r="Z23" s="109"/>
      <c r="AA23" s="109"/>
      <c r="AB23" s="139"/>
      <c r="AC23" s="205">
        <f>IF(SUM(AC18:AC22)&gt;6,6,SUM(AC18:AC22))</f>
        <v>0</v>
      </c>
      <c r="AD23" s="134"/>
      <c r="AE23" s="134"/>
      <c r="AF23" s="134"/>
      <c r="AG23" s="134"/>
      <c r="AH23" s="134"/>
      <c r="AI23" s="134"/>
      <c r="AJ23" s="134"/>
      <c r="AK23" s="134"/>
      <c r="AL23" s="134"/>
      <c r="AM23" s="134"/>
      <c r="AN23" s="134"/>
      <c r="AO23" s="134"/>
      <c r="AP23" s="134"/>
      <c r="AQ23" s="134"/>
      <c r="AR23" s="134"/>
      <c r="AS23" s="134"/>
      <c r="AT23" s="134"/>
    </row>
    <row r="24" spans="1:46" ht="22.9" x14ac:dyDescent="0.4">
      <c r="A24" s="263"/>
      <c r="B24" s="263"/>
      <c r="C24" s="263"/>
      <c r="D24" s="263"/>
      <c r="E24" s="263"/>
      <c r="F24" s="263"/>
      <c r="G24" s="263"/>
      <c r="H24" s="143"/>
      <c r="I24" s="144"/>
      <c r="J24" s="145"/>
      <c r="K24" s="145"/>
      <c r="L24" s="145"/>
      <c r="M24" s="140"/>
      <c r="N24" s="146"/>
      <c r="O24" s="146"/>
      <c r="P24" s="146"/>
      <c r="Q24" s="109"/>
      <c r="R24" s="109"/>
      <c r="S24" s="109"/>
      <c r="T24" s="109"/>
      <c r="U24" s="109"/>
      <c r="V24" s="109"/>
      <c r="W24" s="109"/>
      <c r="X24" s="109"/>
      <c r="Y24" s="109"/>
      <c r="Z24" s="109"/>
      <c r="AA24" s="109"/>
      <c r="AB24" s="139"/>
      <c r="AC24" s="147"/>
      <c r="AD24" s="134"/>
      <c r="AE24" s="134"/>
      <c r="AF24" s="134"/>
      <c r="AG24" s="134"/>
      <c r="AH24" s="134"/>
      <c r="AI24" s="134"/>
      <c r="AJ24" s="134"/>
      <c r="AK24" s="134"/>
      <c r="AL24" s="134"/>
      <c r="AM24" s="134"/>
      <c r="AN24" s="134"/>
      <c r="AO24" s="134"/>
      <c r="AP24" s="134"/>
      <c r="AQ24" s="134"/>
      <c r="AR24" s="134"/>
      <c r="AS24" s="134"/>
      <c r="AT24" s="134"/>
    </row>
    <row r="25" spans="1:46" ht="22.5" thickBot="1" x14ac:dyDescent="0.6">
      <c r="A25" s="263"/>
      <c r="B25" s="263"/>
      <c r="C25" s="263"/>
      <c r="D25" s="263"/>
      <c r="E25" s="263"/>
      <c r="F25" s="263"/>
      <c r="G25" s="263"/>
      <c r="H25" s="139"/>
      <c r="I25" s="139"/>
      <c r="J25" s="139"/>
      <c r="K25" s="139"/>
      <c r="L25" s="139"/>
      <c r="M25" s="140"/>
      <c r="N25" s="141" t="s">
        <v>85</v>
      </c>
      <c r="O25" s="141" t="s">
        <v>86</v>
      </c>
      <c r="P25" s="141" t="s">
        <v>87</v>
      </c>
      <c r="Q25" s="113"/>
      <c r="R25" s="113"/>
      <c r="S25" s="113"/>
      <c r="T25" s="113"/>
      <c r="U25" s="113"/>
      <c r="V25" s="113"/>
      <c r="W25" s="113"/>
      <c r="X25" s="113"/>
      <c r="Y25" s="109"/>
      <c r="Z25" s="109"/>
      <c r="AA25" s="109"/>
      <c r="AB25" s="139"/>
      <c r="AC25" s="142" t="s">
        <v>103</v>
      </c>
      <c r="AD25" s="134"/>
      <c r="AE25" s="134"/>
      <c r="AF25" s="134"/>
      <c r="AG25" s="134"/>
      <c r="AH25" s="134"/>
      <c r="AI25" s="134"/>
      <c r="AJ25" s="134"/>
      <c r="AK25" s="134"/>
      <c r="AL25" s="134"/>
      <c r="AM25" s="134"/>
      <c r="AN25" s="134"/>
      <c r="AO25" s="134"/>
      <c r="AP25" s="134"/>
      <c r="AQ25" s="134"/>
      <c r="AR25" s="134"/>
      <c r="AS25" s="134"/>
      <c r="AT25" s="134"/>
    </row>
    <row r="26" spans="1:46" ht="23.25" thickTop="1" thickBot="1" x14ac:dyDescent="0.6">
      <c r="A26" s="814" t="s">
        <v>102</v>
      </c>
      <c r="B26" s="815"/>
      <c r="C26" s="815"/>
      <c r="D26" s="815"/>
      <c r="E26" s="815"/>
      <c r="F26" s="815"/>
      <c r="G26" s="816"/>
      <c r="H26" s="273" t="s">
        <v>37</v>
      </c>
      <c r="I26" s="718" t="s">
        <v>150</v>
      </c>
      <c r="J26" s="719"/>
      <c r="K26" s="719"/>
      <c r="L26" s="720"/>
      <c r="M26" s="99">
        <f>SUMIFS(M6:M15,G6:G15,"AA",H6:H15,"ss")</f>
        <v>0</v>
      </c>
      <c r="N26" s="130">
        <f t="shared" ref="N26:N31" si="39">FLOOR(R26,1)</f>
        <v>0</v>
      </c>
      <c r="O26" s="131">
        <f t="shared" ref="O26:O31" si="40">FLOOR(V26,1)</f>
        <v>0</v>
      </c>
      <c r="P26" s="132">
        <f t="shared" ref="P26:P31" si="41">U26-X26</f>
        <v>0</v>
      </c>
      <c r="Q26" s="113">
        <f t="shared" ref="Q26:Q31" si="42">T26+X26+Y26</f>
        <v>0</v>
      </c>
      <c r="R26" s="113">
        <f t="shared" ref="R26:R30" si="43">M26/365</f>
        <v>0</v>
      </c>
      <c r="S26" s="113">
        <f t="shared" ref="S26:S31" si="44">FLOOR(R26,1)</f>
        <v>0</v>
      </c>
      <c r="T26" s="113">
        <f t="shared" ref="T26:T31" si="45">S26*365</f>
        <v>0</v>
      </c>
      <c r="U26" s="113">
        <f t="shared" ref="U26:U30" si="46">M26-T26</f>
        <v>0</v>
      </c>
      <c r="V26" s="113">
        <f t="shared" ref="V26:V31" si="47">U26/30</f>
        <v>0</v>
      </c>
      <c r="W26" s="113">
        <f t="shared" ref="W26:W31" si="48">FLOOR(V26,1)</f>
        <v>0</v>
      </c>
      <c r="X26" s="113">
        <f t="shared" ref="X26:X31" si="49">W26*30</f>
        <v>0</v>
      </c>
      <c r="Y26" s="109"/>
      <c r="Z26" s="109"/>
      <c r="AA26" s="109"/>
      <c r="AB26" s="139"/>
      <c r="AC26" s="133">
        <f>ROUND(IF(IF(O26&gt;12,6,O26*0.5)+IF(P26&gt;15,0.5,0)+IF(N26&gt;0,6,0)&gt;12,6,IF(O26&gt;12,6,O26*0.5)+IF(P26&gt;15,0.5,0)+IF(N26&gt;0,6,0)),3)</f>
        <v>0</v>
      </c>
      <c r="AD26" s="134"/>
      <c r="AE26" s="134"/>
      <c r="AF26" s="134"/>
      <c r="AG26" s="134"/>
      <c r="AH26" s="134"/>
      <c r="AI26" s="134"/>
      <c r="AJ26" s="134"/>
      <c r="AK26" s="134"/>
      <c r="AL26" s="134"/>
      <c r="AM26" s="134"/>
      <c r="AN26" s="134"/>
      <c r="AO26" s="134"/>
      <c r="AP26" s="134"/>
      <c r="AQ26" s="134"/>
      <c r="AR26" s="134"/>
      <c r="AS26" s="134"/>
      <c r="AT26" s="134"/>
    </row>
    <row r="27" spans="1:46" ht="23.65" customHeight="1" thickTop="1" thickBot="1" x14ac:dyDescent="0.6">
      <c r="A27" s="808" t="s">
        <v>104</v>
      </c>
      <c r="B27" s="809"/>
      <c r="C27" s="809"/>
      <c r="D27" s="809"/>
      <c r="E27" s="809"/>
      <c r="F27" s="809"/>
      <c r="G27" s="810"/>
      <c r="H27" s="273" t="s">
        <v>37</v>
      </c>
      <c r="I27" s="718" t="s">
        <v>100</v>
      </c>
      <c r="J27" s="719"/>
      <c r="K27" s="719"/>
      <c r="L27" s="720"/>
      <c r="M27" s="99">
        <f>SUMIFS(M6:M15,G6:G15,"AA",H6:H15,"NON")</f>
        <v>0</v>
      </c>
      <c r="N27" s="121">
        <f t="shared" si="39"/>
        <v>0</v>
      </c>
      <c r="O27" s="122">
        <f t="shared" si="40"/>
        <v>0</v>
      </c>
      <c r="P27" s="123">
        <f t="shared" si="41"/>
        <v>0</v>
      </c>
      <c r="Q27" s="113">
        <f t="shared" si="42"/>
        <v>0</v>
      </c>
      <c r="R27" s="113">
        <f t="shared" si="43"/>
        <v>0</v>
      </c>
      <c r="S27" s="113">
        <f t="shared" si="44"/>
        <v>0</v>
      </c>
      <c r="T27" s="113">
        <f t="shared" si="45"/>
        <v>0</v>
      </c>
      <c r="U27" s="113">
        <f t="shared" si="46"/>
        <v>0</v>
      </c>
      <c r="V27" s="113">
        <f t="shared" si="47"/>
        <v>0</v>
      </c>
      <c r="W27" s="113">
        <f t="shared" si="48"/>
        <v>0</v>
      </c>
      <c r="X27" s="113">
        <f t="shared" si="49"/>
        <v>0</v>
      </c>
      <c r="Y27" s="109"/>
      <c r="Z27" s="109"/>
      <c r="AA27" s="109"/>
      <c r="AB27" s="139"/>
      <c r="AC27" s="133">
        <f>IF(IF(O27&gt;12,3,O27*0.25)+IF(P27&gt;15,0.25,0)+IF(N27&gt;0,3,0)&gt;12,6,IF(O27&gt;12,3,O27*0.25)+IF(P27&gt;15,0.25,0)+IF(N27&gt;0,3,0))</f>
        <v>0</v>
      </c>
      <c r="AD27" s="134"/>
      <c r="AE27" s="134"/>
      <c r="AF27" s="134"/>
      <c r="AG27" s="134"/>
      <c r="AH27" s="134"/>
      <c r="AI27" s="134"/>
      <c r="AJ27" s="134"/>
      <c r="AK27" s="134"/>
      <c r="AL27" s="134"/>
      <c r="AM27" s="134"/>
      <c r="AN27" s="134"/>
      <c r="AO27" s="134"/>
      <c r="AP27" s="134"/>
      <c r="AQ27" s="134"/>
      <c r="AR27" s="134"/>
      <c r="AS27" s="134"/>
      <c r="AT27" s="134"/>
    </row>
    <row r="28" spans="1:46" ht="23.65" customHeight="1" thickTop="1" thickBot="1" x14ac:dyDescent="0.6">
      <c r="A28" s="811"/>
      <c r="B28" s="812"/>
      <c r="C28" s="812"/>
      <c r="D28" s="812"/>
      <c r="E28" s="812"/>
      <c r="F28" s="812"/>
      <c r="G28" s="813"/>
      <c r="H28" s="274" t="s">
        <v>101</v>
      </c>
      <c r="I28" s="718" t="s">
        <v>150</v>
      </c>
      <c r="J28" s="719"/>
      <c r="K28" s="719"/>
      <c r="L28" s="720"/>
      <c r="M28" s="99">
        <f xml:space="preserve">   SUMIFS(M6:M15,G6:G15,"ALTRO",H6:H15,"SS")   +     SUMIFS(M6:M15,G6:G15,"CS",H6:H15,"SS")+SUMIFS(M6:M15,G6:G15,"AT",H6:H15,"SS")</f>
        <v>0</v>
      </c>
      <c r="N28" s="121">
        <f t="shared" si="39"/>
        <v>0</v>
      </c>
      <c r="O28" s="122">
        <f t="shared" si="40"/>
        <v>0</v>
      </c>
      <c r="P28" s="123">
        <f t="shared" si="41"/>
        <v>0</v>
      </c>
      <c r="Q28" s="113">
        <f t="shared" si="42"/>
        <v>0</v>
      </c>
      <c r="R28" s="113">
        <f t="shared" si="43"/>
        <v>0</v>
      </c>
      <c r="S28" s="113">
        <f t="shared" si="44"/>
        <v>0</v>
      </c>
      <c r="T28" s="113">
        <f t="shared" si="45"/>
        <v>0</v>
      </c>
      <c r="U28" s="113">
        <f t="shared" si="46"/>
        <v>0</v>
      </c>
      <c r="V28" s="113">
        <f t="shared" si="47"/>
        <v>0</v>
      </c>
      <c r="W28" s="113">
        <f t="shared" si="48"/>
        <v>0</v>
      </c>
      <c r="X28" s="113">
        <f t="shared" si="49"/>
        <v>0</v>
      </c>
      <c r="Y28" s="109"/>
      <c r="Z28" s="109"/>
      <c r="AA28" s="109"/>
      <c r="AB28" s="139"/>
      <c r="AC28" s="133">
        <f>ROUND(IF(IF(O28&gt;12,1.2,O28*0.1)+IF(P28&gt;15,0.1,0)+IF(N28&gt;0,1.2,0)&gt;12,1.2,IF(O28&gt;12,1.2,O28*0.1)+IF(P28&gt;15,0.1,0)+IF(N28&gt;0,1.2,0)),3)</f>
        <v>0</v>
      </c>
      <c r="AD28" s="134"/>
      <c r="AE28" s="134"/>
      <c r="AF28" s="134"/>
      <c r="AG28" s="134"/>
      <c r="AH28" s="134"/>
      <c r="AI28" s="134"/>
      <c r="AJ28" s="134"/>
      <c r="AK28" s="134"/>
      <c r="AL28" s="134"/>
      <c r="AM28" s="134"/>
      <c r="AN28" s="134"/>
      <c r="AO28" s="134"/>
      <c r="AP28" s="134"/>
      <c r="AQ28" s="134"/>
      <c r="AR28" s="134"/>
      <c r="AS28" s="134"/>
      <c r="AT28" s="134"/>
    </row>
    <row r="29" spans="1:46" ht="23.65" customHeight="1" thickTop="1" thickBot="1" x14ac:dyDescent="0.6">
      <c r="A29" s="811"/>
      <c r="B29" s="812"/>
      <c r="C29" s="812"/>
      <c r="D29" s="812"/>
      <c r="E29" s="812"/>
      <c r="F29" s="812"/>
      <c r="G29" s="813"/>
      <c r="H29" s="274" t="s">
        <v>101</v>
      </c>
      <c r="I29" s="718" t="s">
        <v>100</v>
      </c>
      <c r="J29" s="719"/>
      <c r="K29" s="719"/>
      <c r="L29" s="720"/>
      <c r="M29" s="99">
        <f>SUMIFS(M6:M15,G6:G15,"ALTRO",H6:H15,"NON")     +SUMIFS(M6:M15,G6:G15,"cs",H6:H15,"NON")      +SUMIFS(M6:M15,G6:G15,"AT",H6:H15,"NON")</f>
        <v>0</v>
      </c>
      <c r="N29" s="121">
        <f t="shared" si="39"/>
        <v>0</v>
      </c>
      <c r="O29" s="122">
        <f t="shared" si="40"/>
        <v>0</v>
      </c>
      <c r="P29" s="123">
        <f t="shared" si="41"/>
        <v>0</v>
      </c>
      <c r="Q29" s="113">
        <f t="shared" si="42"/>
        <v>0</v>
      </c>
      <c r="R29" s="113">
        <f t="shared" si="43"/>
        <v>0</v>
      </c>
      <c r="S29" s="113">
        <f t="shared" si="44"/>
        <v>0</v>
      </c>
      <c r="T29" s="113">
        <f t="shared" si="45"/>
        <v>0</v>
      </c>
      <c r="U29" s="113">
        <f t="shared" si="46"/>
        <v>0</v>
      </c>
      <c r="V29" s="113">
        <f t="shared" si="47"/>
        <v>0</v>
      </c>
      <c r="W29" s="113">
        <f t="shared" si="48"/>
        <v>0</v>
      </c>
      <c r="X29" s="113">
        <f t="shared" si="49"/>
        <v>0</v>
      </c>
      <c r="Y29" s="109"/>
      <c r="Z29" s="109"/>
      <c r="AA29" s="109"/>
      <c r="AB29" s="139"/>
      <c r="AC29" s="133">
        <f>ROUND(IF(IF(O29&gt;12,0.6,O29*0.05)+IF(P29&gt;15,0.05,0)+IF(N29&gt;0,0.6,0)&gt;12,0.6,IF(O29&gt;12,0.6,O29*0.05)+IF(P29&gt;15,0.05,0)+IF(N29&gt;0,0.6,0)),3)</f>
        <v>0</v>
      </c>
      <c r="AD29" s="134"/>
      <c r="AE29" s="134"/>
      <c r="AF29" s="134"/>
      <c r="AG29" s="134"/>
      <c r="AH29" s="134"/>
      <c r="AI29" s="134"/>
      <c r="AJ29" s="134"/>
      <c r="AK29" s="134"/>
      <c r="AL29" s="134"/>
      <c r="AM29" s="134"/>
      <c r="AN29" s="134"/>
      <c r="AO29" s="134"/>
      <c r="AP29" s="134"/>
      <c r="AQ29" s="134"/>
      <c r="AR29" s="134"/>
      <c r="AS29" s="134"/>
      <c r="AT29" s="134"/>
    </row>
    <row r="30" spans="1:46" ht="23.65" customHeight="1" thickTop="1" thickBot="1" x14ac:dyDescent="0.6">
      <c r="A30" s="817" t="s">
        <v>109</v>
      </c>
      <c r="B30" s="818"/>
      <c r="C30" s="818"/>
      <c r="D30" s="818"/>
      <c r="E30" s="818"/>
      <c r="F30" s="770" t="str">
        <f>IF(+Anno_1=0,"",+Anno_1)</f>
        <v/>
      </c>
      <c r="G30" s="771"/>
      <c r="H30" s="274" t="s">
        <v>101</v>
      </c>
      <c r="I30" s="718" t="s">
        <v>154</v>
      </c>
      <c r="J30" s="719"/>
      <c r="K30" s="719"/>
      <c r="L30" s="720"/>
      <c r="M30" s="194">
        <f>SUMIFS(M6:M15,G6:G15,"ALTRO",H6:H15,"ENTE")</f>
        <v>0</v>
      </c>
      <c r="N30" s="118">
        <f t="shared" si="39"/>
        <v>0</v>
      </c>
      <c r="O30" s="119">
        <f t="shared" si="40"/>
        <v>0</v>
      </c>
      <c r="P30" s="120">
        <f t="shared" si="41"/>
        <v>0</v>
      </c>
      <c r="Q30" s="113">
        <f t="shared" si="42"/>
        <v>0</v>
      </c>
      <c r="R30" s="113">
        <f t="shared" si="43"/>
        <v>0</v>
      </c>
      <c r="S30" s="113">
        <f t="shared" si="44"/>
        <v>0</v>
      </c>
      <c r="T30" s="113">
        <f t="shared" si="45"/>
        <v>0</v>
      </c>
      <c r="U30" s="113">
        <f t="shared" si="46"/>
        <v>0</v>
      </c>
      <c r="V30" s="113">
        <f t="shared" si="47"/>
        <v>0</v>
      </c>
      <c r="W30" s="113">
        <f t="shared" si="48"/>
        <v>0</v>
      </c>
      <c r="X30" s="113">
        <f t="shared" si="49"/>
        <v>0</v>
      </c>
      <c r="Y30" s="109"/>
      <c r="Z30" s="109"/>
      <c r="AA30" s="109"/>
      <c r="AB30" s="139"/>
      <c r="AC30" s="133">
        <f>ROUND(IF(IF(O30&gt;12,0.6,O30*0.05)+IF(P30&gt;15,0.05,0)+IF(N30&gt;0,0.6,0)&gt;12,0.6,IF(O30&gt;12,0.6,O30*0.05)+IF(P30&gt;15,0.05,0)+IF(N30&gt;0,0.6,0)),3)</f>
        <v>0</v>
      </c>
      <c r="AD30" s="134"/>
      <c r="AE30" s="134"/>
      <c r="AF30" s="134"/>
      <c r="AG30" s="134"/>
      <c r="AH30" s="134"/>
      <c r="AI30" s="134"/>
      <c r="AJ30" s="134"/>
      <c r="AK30" s="134"/>
      <c r="AL30" s="134"/>
      <c r="AM30" s="134"/>
      <c r="AN30" s="134"/>
      <c r="AO30" s="134"/>
      <c r="AP30" s="134"/>
      <c r="AQ30" s="134"/>
      <c r="AR30" s="134"/>
      <c r="AS30" s="134"/>
      <c r="AT30" s="134"/>
    </row>
    <row r="31" spans="1:46" ht="23.65" customHeight="1" thickTop="1" thickBot="1" x14ac:dyDescent="0.6">
      <c r="A31" s="819"/>
      <c r="B31" s="820"/>
      <c r="C31" s="820"/>
      <c r="D31" s="820"/>
      <c r="E31" s="820"/>
      <c r="F31" s="772"/>
      <c r="G31" s="773"/>
      <c r="H31" s="668" t="s">
        <v>110</v>
      </c>
      <c r="I31" s="669"/>
      <c r="J31" s="669"/>
      <c r="K31" s="669"/>
      <c r="L31" s="670"/>
      <c r="M31" s="98">
        <f>SUM(M26:M30)</f>
        <v>0</v>
      </c>
      <c r="N31" s="209">
        <f t="shared" si="39"/>
        <v>0</v>
      </c>
      <c r="O31" s="207">
        <f t="shared" si="40"/>
        <v>0</v>
      </c>
      <c r="P31" s="208">
        <f t="shared" si="41"/>
        <v>0</v>
      </c>
      <c r="Q31" s="113">
        <f t="shared" si="42"/>
        <v>0</v>
      </c>
      <c r="R31" s="113">
        <f>M31/365</f>
        <v>0</v>
      </c>
      <c r="S31" s="113">
        <f t="shared" si="44"/>
        <v>0</v>
      </c>
      <c r="T31" s="113">
        <f t="shared" si="45"/>
        <v>0</v>
      </c>
      <c r="U31" s="113">
        <f>M31-T31</f>
        <v>0</v>
      </c>
      <c r="V31" s="113">
        <f t="shared" si="47"/>
        <v>0</v>
      </c>
      <c r="W31" s="113">
        <f t="shared" si="48"/>
        <v>0</v>
      </c>
      <c r="X31" s="113">
        <f t="shared" si="49"/>
        <v>0</v>
      </c>
      <c r="Y31" s="109"/>
      <c r="Z31" s="109"/>
      <c r="AA31" s="109"/>
      <c r="AB31" s="139"/>
      <c r="AC31" s="205">
        <f>IF(SUM(AC26:AC30)&gt;6,6,SUM(AC26:AC30))</f>
        <v>0</v>
      </c>
      <c r="AD31" s="134"/>
      <c r="AE31" s="134"/>
      <c r="AF31" s="134"/>
      <c r="AG31" s="134"/>
      <c r="AH31" s="134"/>
      <c r="AI31" s="134"/>
      <c r="AJ31" s="134"/>
      <c r="AK31" s="134"/>
      <c r="AL31" s="134"/>
      <c r="AM31" s="134"/>
      <c r="AN31" s="134"/>
      <c r="AO31" s="134"/>
      <c r="AP31" s="134"/>
      <c r="AQ31" s="134"/>
      <c r="AR31" s="134"/>
      <c r="AS31" s="134"/>
      <c r="AT31" s="134"/>
    </row>
    <row r="32" spans="1:46" ht="22.9" x14ac:dyDescent="0.4">
      <c r="A32" s="263"/>
      <c r="B32" s="263"/>
      <c r="C32" s="263"/>
      <c r="D32" s="263"/>
      <c r="E32" s="263"/>
      <c r="F32" s="263"/>
      <c r="G32" s="263"/>
      <c r="H32" s="143"/>
      <c r="I32" s="144"/>
      <c r="J32" s="145"/>
      <c r="K32" s="145"/>
      <c r="L32" s="145"/>
      <c r="M32" s="140"/>
      <c r="N32" s="146"/>
      <c r="O32" s="146"/>
      <c r="P32" s="146"/>
      <c r="Q32" s="139"/>
      <c r="R32" s="139"/>
      <c r="S32" s="139"/>
      <c r="T32" s="139"/>
      <c r="U32" s="139"/>
      <c r="V32" s="139"/>
      <c r="W32" s="139"/>
      <c r="X32" s="139"/>
      <c r="Y32" s="139"/>
      <c r="Z32" s="139"/>
      <c r="AA32" s="139"/>
      <c r="AB32" s="139"/>
      <c r="AC32" s="148"/>
      <c r="AD32" s="134"/>
      <c r="AE32" s="134"/>
      <c r="AF32" s="134"/>
      <c r="AG32" s="134"/>
      <c r="AH32" s="134"/>
      <c r="AI32" s="134"/>
      <c r="AJ32" s="134"/>
      <c r="AK32" s="134"/>
      <c r="AL32" s="134"/>
      <c r="AM32" s="134"/>
      <c r="AN32" s="134"/>
      <c r="AO32" s="134"/>
      <c r="AP32" s="134"/>
      <c r="AQ32" s="134"/>
      <c r="AR32" s="134"/>
      <c r="AS32" s="134"/>
      <c r="AT32" s="134"/>
    </row>
    <row r="33" spans="1:46" ht="22.5" thickBot="1" x14ac:dyDescent="0.6">
      <c r="A33" s="263"/>
      <c r="B33" s="263"/>
      <c r="C33" s="263"/>
      <c r="D33" s="263"/>
      <c r="E33" s="263"/>
      <c r="F33" s="263"/>
      <c r="G33" s="263"/>
      <c r="H33" s="139"/>
      <c r="I33" s="139"/>
      <c r="J33" s="139"/>
      <c r="K33" s="139"/>
      <c r="L33" s="139"/>
      <c r="M33" s="140"/>
      <c r="N33" s="141" t="s">
        <v>85</v>
      </c>
      <c r="O33" s="141" t="s">
        <v>86</v>
      </c>
      <c r="P33" s="141" t="s">
        <v>87</v>
      </c>
      <c r="Q33" s="149"/>
      <c r="R33" s="149"/>
      <c r="S33" s="149"/>
      <c r="T33" s="149"/>
      <c r="U33" s="149"/>
      <c r="V33" s="149"/>
      <c r="W33" s="149"/>
      <c r="X33" s="149"/>
      <c r="Y33" s="139"/>
      <c r="Z33" s="139"/>
      <c r="AA33" s="139"/>
      <c r="AB33" s="139"/>
      <c r="AC33" s="142" t="s">
        <v>103</v>
      </c>
      <c r="AD33" s="134"/>
      <c r="AE33" s="134"/>
      <c r="AF33" s="134"/>
      <c r="AG33" s="134"/>
      <c r="AH33" s="134"/>
      <c r="AI33" s="134"/>
      <c r="AJ33" s="134"/>
      <c r="AK33" s="134"/>
      <c r="AL33" s="134"/>
      <c r="AM33" s="134"/>
      <c r="AN33" s="134"/>
      <c r="AO33" s="134"/>
      <c r="AP33" s="134"/>
      <c r="AQ33" s="134"/>
      <c r="AR33" s="134"/>
      <c r="AS33" s="134"/>
      <c r="AT33" s="134"/>
    </row>
    <row r="34" spans="1:46" ht="23.25" thickTop="1" thickBot="1" x14ac:dyDescent="0.6">
      <c r="A34" s="799" t="s">
        <v>102</v>
      </c>
      <c r="B34" s="800"/>
      <c r="C34" s="800"/>
      <c r="D34" s="800"/>
      <c r="E34" s="800"/>
      <c r="F34" s="800"/>
      <c r="G34" s="801"/>
      <c r="H34" s="273" t="s">
        <v>61</v>
      </c>
      <c r="I34" s="718" t="s">
        <v>150</v>
      </c>
      <c r="J34" s="719"/>
      <c r="K34" s="719"/>
      <c r="L34" s="720"/>
      <c r="M34" s="99">
        <f>SUMIFS(M6:M15,G6:G15,"AT",H6:H15,"ss")</f>
        <v>0</v>
      </c>
      <c r="N34" s="130">
        <f t="shared" ref="N34:N39" si="50">FLOOR(R34,1)</f>
        <v>0</v>
      </c>
      <c r="O34" s="131">
        <f t="shared" ref="O34:O39" si="51">FLOOR(V34,1)</f>
        <v>0</v>
      </c>
      <c r="P34" s="132">
        <f t="shared" ref="P34:P39" si="52">U34-X34</f>
        <v>0</v>
      </c>
      <c r="Q34" s="113">
        <f t="shared" ref="Q34:Q39" si="53">T34+X34+Y34</f>
        <v>0</v>
      </c>
      <c r="R34" s="113">
        <f t="shared" ref="R34:R38" si="54">M34/365</f>
        <v>0</v>
      </c>
      <c r="S34" s="113">
        <f t="shared" ref="S34:S39" si="55">FLOOR(R34,1)</f>
        <v>0</v>
      </c>
      <c r="T34" s="113">
        <f t="shared" ref="T34:T39" si="56">S34*365</f>
        <v>0</v>
      </c>
      <c r="U34" s="113">
        <f t="shared" ref="U34:U38" si="57">M34-T34</f>
        <v>0</v>
      </c>
      <c r="V34" s="113">
        <f t="shared" ref="V34:V39" si="58">U34/30</f>
        <v>0</v>
      </c>
      <c r="W34" s="113">
        <f t="shared" ref="W34:W39" si="59">FLOOR(V34,1)</f>
        <v>0</v>
      </c>
      <c r="X34" s="113">
        <f t="shared" ref="X34:X39" si="60">W34*30</f>
        <v>0</v>
      </c>
      <c r="Y34" s="109"/>
      <c r="Z34" s="109"/>
      <c r="AA34" s="109"/>
      <c r="AB34" s="139"/>
      <c r="AC34" s="133">
        <f>ROUND(IF(IF(O34&gt;12,6,O34*0.5)+IF(P34&gt;15,0.5,0)+IF(N34&gt;0,6,0)&gt;12,6,IF(O34&gt;12,6,O34*0.5)+IF(P34&gt;15,0.5,0)+IF(N34&gt;0,6,0)),3)</f>
        <v>0</v>
      </c>
      <c r="AD34" s="134"/>
      <c r="AE34" s="134"/>
      <c r="AF34" s="134"/>
      <c r="AG34" s="134"/>
      <c r="AH34" s="134"/>
      <c r="AI34" s="134"/>
      <c r="AJ34" s="134"/>
      <c r="AK34" s="134"/>
      <c r="AL34" s="134"/>
      <c r="AM34" s="134"/>
      <c r="AN34" s="134"/>
      <c r="AO34" s="134"/>
      <c r="AP34" s="134"/>
      <c r="AQ34" s="134"/>
      <c r="AR34" s="134"/>
      <c r="AS34" s="134"/>
      <c r="AT34" s="134"/>
    </row>
    <row r="35" spans="1:46" ht="23.65" customHeight="1" thickTop="1" thickBot="1" x14ac:dyDescent="0.6">
      <c r="A35" s="802" t="s">
        <v>106</v>
      </c>
      <c r="B35" s="803"/>
      <c r="C35" s="803"/>
      <c r="D35" s="803"/>
      <c r="E35" s="803"/>
      <c r="F35" s="803"/>
      <c r="G35" s="804"/>
      <c r="H35" s="273" t="s">
        <v>61</v>
      </c>
      <c r="I35" s="718" t="s">
        <v>100</v>
      </c>
      <c r="J35" s="719"/>
      <c r="K35" s="719"/>
      <c r="L35" s="720"/>
      <c r="M35" s="99">
        <f>SUMIFS(M6:M15,G6:G15,"AT",H6:H15,"NON")</f>
        <v>0</v>
      </c>
      <c r="N35" s="121">
        <f t="shared" si="50"/>
        <v>0</v>
      </c>
      <c r="O35" s="122">
        <f t="shared" si="51"/>
        <v>0</v>
      </c>
      <c r="P35" s="123">
        <f t="shared" si="52"/>
        <v>0</v>
      </c>
      <c r="Q35" s="113">
        <f t="shared" si="53"/>
        <v>0</v>
      </c>
      <c r="R35" s="113">
        <f t="shared" si="54"/>
        <v>0</v>
      </c>
      <c r="S35" s="113">
        <f t="shared" si="55"/>
        <v>0</v>
      </c>
      <c r="T35" s="113">
        <f t="shared" si="56"/>
        <v>0</v>
      </c>
      <c r="U35" s="113">
        <f t="shared" si="57"/>
        <v>0</v>
      </c>
      <c r="V35" s="113">
        <f t="shared" si="58"/>
        <v>0</v>
      </c>
      <c r="W35" s="113">
        <f t="shared" si="59"/>
        <v>0</v>
      </c>
      <c r="X35" s="113">
        <f t="shared" si="60"/>
        <v>0</v>
      </c>
      <c r="Y35" s="109"/>
      <c r="Z35" s="109"/>
      <c r="AA35" s="109"/>
      <c r="AB35" s="139"/>
      <c r="AC35" s="133">
        <f>ROUND(IF(IF(O35&gt;12,3,O35*0.25)+IF(P35&gt;15,0.25,0)+IF(N35&gt;0,3,0)&gt;12,6,IF(O35&gt;12,3,O35*0.25)+IF(P35&gt;15,0.25,0)+IF(N35&gt;0,3,0)),3)</f>
        <v>0</v>
      </c>
      <c r="AD35" s="134"/>
      <c r="AE35" s="134"/>
      <c r="AF35" s="134"/>
      <c r="AG35" s="134"/>
      <c r="AH35" s="134"/>
      <c r="AI35" s="134"/>
      <c r="AJ35" s="134"/>
      <c r="AK35" s="134"/>
      <c r="AL35" s="134"/>
      <c r="AM35" s="134"/>
      <c r="AN35" s="134"/>
      <c r="AO35" s="134"/>
      <c r="AP35" s="134"/>
      <c r="AQ35" s="134"/>
      <c r="AR35" s="134"/>
      <c r="AS35" s="134"/>
      <c r="AT35" s="134"/>
    </row>
    <row r="36" spans="1:46" ht="23.65" customHeight="1" thickTop="1" thickBot="1" x14ac:dyDescent="0.6">
      <c r="A36" s="805"/>
      <c r="B36" s="806"/>
      <c r="C36" s="806"/>
      <c r="D36" s="806"/>
      <c r="E36" s="806"/>
      <c r="F36" s="806"/>
      <c r="G36" s="807"/>
      <c r="H36" s="274" t="s">
        <v>101</v>
      </c>
      <c r="I36" s="718" t="s">
        <v>150</v>
      </c>
      <c r="J36" s="719"/>
      <c r="K36" s="719"/>
      <c r="L36" s="720"/>
      <c r="M36" s="99">
        <f>SUMIFS(M6:M15,G6:G15,"ALTRO",H6:H15,"SS")+SUMIFS(M6:M15,G6:G15,"CS",H6:H15,"SS")+SUMIFS(M6:M15,G6:G15,"AA",H6:H15,"SS")</f>
        <v>0</v>
      </c>
      <c r="N36" s="121">
        <f t="shared" si="50"/>
        <v>0</v>
      </c>
      <c r="O36" s="122">
        <f t="shared" si="51"/>
        <v>0</v>
      </c>
      <c r="P36" s="123">
        <f t="shared" si="52"/>
        <v>0</v>
      </c>
      <c r="Q36" s="113">
        <f t="shared" si="53"/>
        <v>0</v>
      </c>
      <c r="R36" s="113">
        <f t="shared" si="54"/>
        <v>0</v>
      </c>
      <c r="S36" s="113">
        <f t="shared" si="55"/>
        <v>0</v>
      </c>
      <c r="T36" s="113">
        <f t="shared" si="56"/>
        <v>0</v>
      </c>
      <c r="U36" s="113">
        <f t="shared" si="57"/>
        <v>0</v>
      </c>
      <c r="V36" s="113">
        <f t="shared" si="58"/>
        <v>0</v>
      </c>
      <c r="W36" s="113">
        <f t="shared" si="59"/>
        <v>0</v>
      </c>
      <c r="X36" s="113">
        <f t="shared" si="60"/>
        <v>0</v>
      </c>
      <c r="Y36" s="109"/>
      <c r="Z36" s="109"/>
      <c r="AA36" s="109"/>
      <c r="AB36" s="139"/>
      <c r="AC36" s="133">
        <f>ROUND(IF(IF(O36&gt;12,1.2,O36*0.1)+IF(P36&gt;15,0.1,0)+IF(N36&gt;0,1.2,0)&gt;12,1.2,IF(O36&gt;12,1.2,O36*0.1)+IF(P36&gt;15,0.1,0)+IF(N36&gt;0,1.2,0)),3)</f>
        <v>0</v>
      </c>
      <c r="AD36" s="134"/>
      <c r="AE36" s="134"/>
      <c r="AF36" s="134"/>
      <c r="AG36" s="134"/>
      <c r="AH36" s="134"/>
      <c r="AI36" s="134"/>
      <c r="AJ36" s="134"/>
      <c r="AK36" s="134"/>
      <c r="AL36" s="134"/>
      <c r="AM36" s="134"/>
      <c r="AN36" s="134"/>
      <c r="AO36" s="134"/>
      <c r="AP36" s="134"/>
      <c r="AQ36" s="134"/>
      <c r="AR36" s="134"/>
      <c r="AS36" s="134"/>
      <c r="AT36" s="134"/>
    </row>
    <row r="37" spans="1:46" ht="23.65" customHeight="1" thickTop="1" thickBot="1" x14ac:dyDescent="0.6">
      <c r="A37" s="805"/>
      <c r="B37" s="806"/>
      <c r="C37" s="806"/>
      <c r="D37" s="806"/>
      <c r="E37" s="806"/>
      <c r="F37" s="806"/>
      <c r="G37" s="807"/>
      <c r="H37" s="274" t="s">
        <v>101</v>
      </c>
      <c r="I37" s="718" t="s">
        <v>100</v>
      </c>
      <c r="J37" s="719"/>
      <c r="K37" s="719"/>
      <c r="L37" s="720"/>
      <c r="M37" s="99">
        <f>SUMIFS(M6:M15,G6:G15,"ALTRO",H6:H15,"NON")+          SUMIFS(M6:M15,G6:G15,"cs",H6:H15,"NON")                 +SUMIFS(M6:M15,G6:G15,"Aa",H6:H15,"NON")</f>
        <v>0</v>
      </c>
      <c r="N37" s="121">
        <f t="shared" si="50"/>
        <v>0</v>
      </c>
      <c r="O37" s="122">
        <f t="shared" si="51"/>
        <v>0</v>
      </c>
      <c r="P37" s="123">
        <f t="shared" si="52"/>
        <v>0</v>
      </c>
      <c r="Q37" s="113">
        <f t="shared" si="53"/>
        <v>0</v>
      </c>
      <c r="R37" s="113">
        <f t="shared" si="54"/>
        <v>0</v>
      </c>
      <c r="S37" s="113">
        <f t="shared" si="55"/>
        <v>0</v>
      </c>
      <c r="T37" s="113">
        <f t="shared" si="56"/>
        <v>0</v>
      </c>
      <c r="U37" s="113">
        <f t="shared" si="57"/>
        <v>0</v>
      </c>
      <c r="V37" s="113">
        <f t="shared" si="58"/>
        <v>0</v>
      </c>
      <c r="W37" s="113">
        <f t="shared" si="59"/>
        <v>0</v>
      </c>
      <c r="X37" s="113">
        <f t="shared" si="60"/>
        <v>0</v>
      </c>
      <c r="Y37" s="109"/>
      <c r="Z37" s="109"/>
      <c r="AA37" s="109"/>
      <c r="AB37" s="139"/>
      <c r="AC37" s="133">
        <f>ROUND(IF(IF(O37&gt;12,0.6,O37*0.05)+IF(P37&gt;15,0.05,0)+IF(N37&gt;0,0.6,0)&gt;12,0.6,IF(O37&gt;12,0.6,O37*0.05)+IF(P37&gt;15,0.05,0)+IF(N37&gt;0,0.6,0)),3)</f>
        <v>0</v>
      </c>
      <c r="AD37" s="134"/>
      <c r="AE37" s="134"/>
      <c r="AF37" s="134"/>
      <c r="AG37" s="134"/>
      <c r="AH37" s="134"/>
      <c r="AI37" s="134"/>
      <c r="AJ37" s="134"/>
      <c r="AK37" s="134"/>
      <c r="AL37" s="134"/>
      <c r="AM37" s="134"/>
      <c r="AN37" s="134"/>
      <c r="AO37" s="134"/>
      <c r="AP37" s="134"/>
      <c r="AQ37" s="134"/>
      <c r="AR37" s="134"/>
      <c r="AS37" s="134"/>
      <c r="AT37" s="134"/>
    </row>
    <row r="38" spans="1:46" ht="23.65" customHeight="1" thickTop="1" thickBot="1" x14ac:dyDescent="0.6">
      <c r="A38" s="795" t="s">
        <v>109</v>
      </c>
      <c r="B38" s="796"/>
      <c r="C38" s="796"/>
      <c r="D38" s="796"/>
      <c r="E38" s="796"/>
      <c r="F38" s="744" t="str">
        <f>IF(+Anno_1=0,"",+Anno_1)</f>
        <v/>
      </c>
      <c r="G38" s="745"/>
      <c r="H38" s="274" t="s">
        <v>101</v>
      </c>
      <c r="I38" s="718" t="s">
        <v>154</v>
      </c>
      <c r="J38" s="719"/>
      <c r="K38" s="719"/>
      <c r="L38" s="720"/>
      <c r="M38" s="99">
        <f>SUMIFS(M6:M15,G6:G15,"ALTRO",H6:H15,"ENTE")</f>
        <v>0</v>
      </c>
      <c r="N38" s="127">
        <f t="shared" si="50"/>
        <v>0</v>
      </c>
      <c r="O38" s="128">
        <f t="shared" si="51"/>
        <v>0</v>
      </c>
      <c r="P38" s="129">
        <f t="shared" si="52"/>
        <v>0</v>
      </c>
      <c r="Q38" s="113">
        <f t="shared" si="53"/>
        <v>0</v>
      </c>
      <c r="R38" s="113">
        <f t="shared" si="54"/>
        <v>0</v>
      </c>
      <c r="S38" s="113">
        <f t="shared" si="55"/>
        <v>0</v>
      </c>
      <c r="T38" s="113">
        <f t="shared" si="56"/>
        <v>0</v>
      </c>
      <c r="U38" s="113">
        <f t="shared" si="57"/>
        <v>0</v>
      </c>
      <c r="V38" s="113">
        <f t="shared" si="58"/>
        <v>0</v>
      </c>
      <c r="W38" s="113">
        <f t="shared" si="59"/>
        <v>0</v>
      </c>
      <c r="X38" s="113">
        <f t="shared" si="60"/>
        <v>0</v>
      </c>
      <c r="Y38" s="109"/>
      <c r="Z38" s="109"/>
      <c r="AA38" s="109"/>
      <c r="AB38" s="139"/>
      <c r="AC38" s="133">
        <f>ROUND(IF(IF(O38&gt;12,0.6,O38*0.05)+IF(P38&gt;15,0.05,0)+IF(N38&gt;0,0.6,0)&gt;12,0.6,IF(O38&gt;12,0.6,O38*0.05)+IF(P38&gt;15,0.05,0)+IF(N38&gt;0,0.6,0)),3)</f>
        <v>0</v>
      </c>
      <c r="AD38" s="134"/>
      <c r="AE38" s="134"/>
      <c r="AF38" s="134"/>
      <c r="AG38" s="134"/>
      <c r="AH38" s="134"/>
      <c r="AI38" s="134"/>
      <c r="AJ38" s="134"/>
      <c r="AK38" s="134"/>
      <c r="AL38" s="134"/>
      <c r="AM38" s="134"/>
      <c r="AN38" s="134"/>
      <c r="AO38" s="134"/>
      <c r="AP38" s="134"/>
      <c r="AQ38" s="134"/>
      <c r="AR38" s="134"/>
      <c r="AS38" s="134"/>
      <c r="AT38" s="134"/>
    </row>
    <row r="39" spans="1:46" ht="23.65" customHeight="1" thickTop="1" thickBot="1" x14ac:dyDescent="0.6">
      <c r="A39" s="797"/>
      <c r="B39" s="798"/>
      <c r="C39" s="798"/>
      <c r="D39" s="798"/>
      <c r="E39" s="798"/>
      <c r="F39" s="746"/>
      <c r="G39" s="747"/>
      <c r="H39" s="668" t="s">
        <v>110</v>
      </c>
      <c r="I39" s="669"/>
      <c r="J39" s="669"/>
      <c r="K39" s="669"/>
      <c r="L39" s="670"/>
      <c r="M39" s="98">
        <f>SUM(M34:M38)</f>
        <v>0</v>
      </c>
      <c r="N39" s="209">
        <f t="shared" si="50"/>
        <v>0</v>
      </c>
      <c r="O39" s="207">
        <f t="shared" si="51"/>
        <v>0</v>
      </c>
      <c r="P39" s="208">
        <f t="shared" si="52"/>
        <v>0</v>
      </c>
      <c r="Q39" s="113">
        <f t="shared" si="53"/>
        <v>0</v>
      </c>
      <c r="R39" s="113">
        <f>M39/365</f>
        <v>0</v>
      </c>
      <c r="S39" s="113">
        <f t="shared" si="55"/>
        <v>0</v>
      </c>
      <c r="T39" s="113">
        <f t="shared" si="56"/>
        <v>0</v>
      </c>
      <c r="U39" s="113">
        <f>M39-T39</f>
        <v>0</v>
      </c>
      <c r="V39" s="113">
        <f t="shared" si="58"/>
        <v>0</v>
      </c>
      <c r="W39" s="113">
        <f t="shared" si="59"/>
        <v>0</v>
      </c>
      <c r="X39" s="113">
        <f t="shared" si="60"/>
        <v>0</v>
      </c>
      <c r="Y39" s="109"/>
      <c r="Z39" s="109"/>
      <c r="AA39" s="109"/>
      <c r="AB39" s="139"/>
      <c r="AC39" s="205">
        <f>IF(SUM(AC34:AC38)&gt;6,6,SUM(AC34:AC38))</f>
        <v>0</v>
      </c>
      <c r="AD39" s="134"/>
      <c r="AE39" s="134"/>
      <c r="AF39" s="134"/>
      <c r="AG39" s="134"/>
      <c r="AH39" s="134"/>
      <c r="AI39" s="134"/>
      <c r="AJ39" s="134"/>
      <c r="AK39" s="134"/>
      <c r="AL39" s="134"/>
      <c r="AM39" s="134"/>
      <c r="AN39" s="134"/>
      <c r="AO39" s="134"/>
      <c r="AP39" s="134"/>
      <c r="AQ39" s="134"/>
      <c r="AR39" s="134"/>
      <c r="AS39" s="134"/>
      <c r="AT39" s="134"/>
    </row>
    <row r="40" spans="1:46" ht="22.9" x14ac:dyDescent="0.4">
      <c r="A40" s="134"/>
      <c r="B40" s="134"/>
      <c r="C40" s="134"/>
      <c r="D40" s="134"/>
      <c r="E40" s="134"/>
      <c r="F40" s="134"/>
      <c r="G40" s="134"/>
      <c r="H40" s="150"/>
      <c r="I40" s="151"/>
      <c r="J40" s="138"/>
      <c r="K40" s="138"/>
      <c r="L40" s="138"/>
      <c r="M40" s="140"/>
      <c r="N40" s="152"/>
      <c r="O40" s="152"/>
      <c r="P40" s="152"/>
      <c r="Q40" s="134"/>
      <c r="R40" s="134"/>
      <c r="S40" s="134"/>
      <c r="T40" s="134"/>
      <c r="U40" s="134"/>
      <c r="V40" s="134"/>
      <c r="W40" s="134"/>
      <c r="X40" s="134"/>
      <c r="Y40" s="134"/>
      <c r="Z40" s="134"/>
      <c r="AA40" s="134"/>
      <c r="AB40" s="134"/>
      <c r="AC40" s="134"/>
      <c r="AD40" s="134"/>
      <c r="AE40" s="134"/>
      <c r="AF40" s="134"/>
      <c r="AG40" s="134"/>
      <c r="AH40" s="134"/>
      <c r="AI40" s="134"/>
      <c r="AJ40" s="134"/>
      <c r="AK40" s="134"/>
      <c r="AL40" s="134"/>
      <c r="AM40" s="134"/>
      <c r="AN40" s="134"/>
      <c r="AO40" s="134"/>
      <c r="AP40" s="134"/>
      <c r="AQ40" s="134"/>
      <c r="AR40" s="134"/>
      <c r="AS40" s="134"/>
      <c r="AT40" s="134"/>
    </row>
    <row r="41" spans="1:46" ht="22.9" x14ac:dyDescent="0.4">
      <c r="A41" s="134"/>
      <c r="B41" s="134"/>
      <c r="C41" s="134"/>
      <c r="D41" s="134"/>
      <c r="E41" s="134"/>
      <c r="F41" s="134"/>
      <c r="G41" s="134"/>
      <c r="H41" s="150"/>
      <c r="I41" s="151"/>
      <c r="J41" s="138"/>
      <c r="K41" s="138"/>
      <c r="L41" s="138"/>
      <c r="M41" s="140"/>
      <c r="N41" s="152"/>
      <c r="O41" s="152"/>
      <c r="P41" s="152"/>
      <c r="Q41" s="134"/>
      <c r="R41" s="134"/>
      <c r="S41" s="134"/>
      <c r="T41" s="134"/>
      <c r="U41" s="134"/>
      <c r="V41" s="134"/>
      <c r="W41" s="134"/>
      <c r="X41" s="134"/>
      <c r="Y41" s="134"/>
      <c r="Z41" s="134"/>
      <c r="AA41" s="134"/>
      <c r="AB41" s="134"/>
      <c r="AC41" s="134"/>
      <c r="AD41" s="134"/>
      <c r="AE41" s="134"/>
      <c r="AF41" s="134"/>
      <c r="AG41" s="134"/>
      <c r="AH41" s="134"/>
      <c r="AI41" s="134"/>
      <c r="AJ41" s="134"/>
      <c r="AK41" s="134"/>
      <c r="AL41" s="134"/>
      <c r="AM41" s="134"/>
      <c r="AN41" s="134"/>
      <c r="AO41" s="134"/>
      <c r="AP41" s="134"/>
      <c r="AQ41" s="134"/>
      <c r="AR41" s="134"/>
      <c r="AS41" s="134"/>
      <c r="AT41" s="134"/>
    </row>
    <row r="42" spans="1:46" x14ac:dyDescent="0.4">
      <c r="A42" s="134"/>
      <c r="B42" s="134"/>
      <c r="C42" s="134"/>
      <c r="D42" s="134"/>
      <c r="E42" s="134"/>
      <c r="F42" s="134"/>
      <c r="G42" s="134"/>
      <c r="H42" s="134"/>
      <c r="I42" s="134"/>
      <c r="J42" s="134"/>
      <c r="K42" s="134"/>
      <c r="L42" s="134"/>
      <c r="M42" s="134"/>
      <c r="N42" s="134"/>
      <c r="O42" s="134"/>
      <c r="P42" s="134"/>
      <c r="Q42" s="134"/>
      <c r="R42" s="134"/>
      <c r="S42" s="134"/>
      <c r="T42" s="134"/>
      <c r="U42" s="134"/>
      <c r="V42" s="134"/>
      <c r="W42" s="134"/>
      <c r="X42" s="134"/>
      <c r="Y42" s="134"/>
      <c r="Z42" s="134"/>
      <c r="AA42" s="134"/>
      <c r="AB42" s="134"/>
      <c r="AC42" s="134"/>
      <c r="AD42" s="134"/>
      <c r="AE42" s="134"/>
      <c r="AF42" s="134"/>
      <c r="AG42" s="134"/>
      <c r="AH42" s="134"/>
      <c r="AI42" s="134"/>
      <c r="AJ42" s="134"/>
      <c r="AK42" s="134"/>
      <c r="AL42" s="134"/>
      <c r="AM42" s="134"/>
      <c r="AN42" s="134"/>
      <c r="AO42" s="134"/>
      <c r="AP42" s="134"/>
      <c r="AQ42" s="134"/>
      <c r="AR42" s="134"/>
      <c r="AS42" s="134"/>
      <c r="AT42" s="134"/>
    </row>
    <row r="43" spans="1:46" x14ac:dyDescent="0.4">
      <c r="A43" s="134"/>
      <c r="B43" s="134"/>
      <c r="C43" s="134"/>
      <c r="D43" s="134"/>
      <c r="E43" s="134"/>
      <c r="F43" s="134"/>
      <c r="G43" s="134"/>
      <c r="H43" s="134"/>
      <c r="I43" s="134"/>
      <c r="J43" s="134"/>
      <c r="K43" s="134"/>
      <c r="L43" s="134"/>
      <c r="M43" s="134"/>
      <c r="N43" s="134"/>
      <c r="O43" s="134"/>
      <c r="P43" s="134"/>
      <c r="Q43" s="134"/>
      <c r="R43" s="134"/>
      <c r="S43" s="134"/>
      <c r="T43" s="134"/>
      <c r="U43" s="134"/>
      <c r="V43" s="134"/>
      <c r="W43" s="134"/>
      <c r="X43" s="134"/>
      <c r="Y43" s="134"/>
      <c r="Z43" s="134"/>
      <c r="AA43" s="134"/>
      <c r="AB43" s="134"/>
      <c r="AC43" s="134"/>
      <c r="AD43" s="134"/>
      <c r="AE43" s="134"/>
      <c r="AF43" s="134"/>
      <c r="AG43" s="134"/>
      <c r="AH43" s="134"/>
      <c r="AI43" s="134"/>
      <c r="AJ43" s="134"/>
      <c r="AK43" s="134"/>
      <c r="AL43" s="134"/>
      <c r="AM43" s="134"/>
      <c r="AN43" s="134"/>
      <c r="AO43" s="134"/>
      <c r="AP43" s="134"/>
      <c r="AQ43" s="134"/>
      <c r="AR43" s="134"/>
      <c r="AS43" s="134"/>
      <c r="AT43" s="134"/>
    </row>
    <row r="44" spans="1:46" x14ac:dyDescent="0.4">
      <c r="A44" s="134"/>
      <c r="B44" s="134"/>
      <c r="C44" s="134"/>
      <c r="D44" s="134"/>
      <c r="E44" s="134"/>
      <c r="F44" s="134"/>
      <c r="G44" s="134"/>
      <c r="H44" s="134"/>
      <c r="I44" s="134"/>
      <c r="J44" s="134"/>
      <c r="K44" s="134"/>
      <c r="L44" s="134"/>
      <c r="M44" s="134"/>
      <c r="N44" s="134"/>
      <c r="O44" s="134"/>
      <c r="P44" s="134"/>
      <c r="Q44" s="134"/>
      <c r="R44" s="134"/>
      <c r="S44" s="134"/>
      <c r="T44" s="134"/>
      <c r="U44" s="134"/>
      <c r="V44" s="134"/>
      <c r="W44" s="134"/>
      <c r="X44" s="134"/>
      <c r="Y44" s="134"/>
      <c r="Z44" s="134"/>
      <c r="AA44" s="134"/>
      <c r="AB44" s="134"/>
      <c r="AC44" s="134"/>
      <c r="AD44" s="134"/>
      <c r="AE44" s="134"/>
      <c r="AF44" s="134"/>
      <c r="AG44" s="134"/>
      <c r="AH44" s="134"/>
      <c r="AI44" s="134"/>
      <c r="AJ44" s="134"/>
      <c r="AK44" s="134"/>
      <c r="AL44" s="134"/>
      <c r="AM44" s="134"/>
      <c r="AN44" s="134"/>
      <c r="AO44" s="134"/>
      <c r="AP44" s="134"/>
      <c r="AQ44" s="134"/>
      <c r="AR44" s="134"/>
      <c r="AS44" s="134"/>
      <c r="AT44" s="134"/>
    </row>
    <row r="45" spans="1:46" x14ac:dyDescent="0.4">
      <c r="A45" s="134"/>
      <c r="B45" s="134"/>
      <c r="C45" s="134"/>
      <c r="D45" s="134"/>
      <c r="E45" s="134"/>
      <c r="F45" s="134"/>
      <c r="G45" s="134"/>
      <c r="H45" s="134"/>
      <c r="I45" s="134"/>
      <c r="J45" s="134"/>
      <c r="K45" s="134"/>
      <c r="L45" s="134"/>
      <c r="M45" s="134"/>
      <c r="N45" s="134"/>
      <c r="O45" s="134"/>
      <c r="P45" s="134"/>
      <c r="Q45" s="134"/>
      <c r="R45" s="134"/>
      <c r="S45" s="134"/>
      <c r="T45" s="134"/>
      <c r="U45" s="134"/>
      <c r="V45" s="134"/>
      <c r="W45" s="134"/>
      <c r="X45" s="134"/>
      <c r="Y45" s="134"/>
      <c r="Z45" s="134"/>
      <c r="AA45" s="134"/>
      <c r="AB45" s="134"/>
      <c r="AC45" s="134"/>
      <c r="AD45" s="134"/>
      <c r="AE45" s="134"/>
      <c r="AF45" s="134"/>
      <c r="AG45" s="134"/>
      <c r="AH45" s="134"/>
      <c r="AI45" s="134"/>
      <c r="AJ45" s="134"/>
      <c r="AK45" s="134"/>
      <c r="AL45" s="134"/>
      <c r="AM45" s="134"/>
      <c r="AN45" s="134"/>
      <c r="AO45" s="134"/>
      <c r="AP45" s="134"/>
      <c r="AQ45" s="134"/>
      <c r="AR45" s="134"/>
      <c r="AS45" s="134"/>
      <c r="AT45" s="134"/>
    </row>
    <row r="46" spans="1:46" x14ac:dyDescent="0.4">
      <c r="A46" s="134"/>
      <c r="B46" s="134"/>
      <c r="C46" s="134"/>
      <c r="D46" s="134"/>
      <c r="E46" s="134"/>
      <c r="F46" s="134"/>
      <c r="G46" s="134"/>
      <c r="H46" s="134"/>
      <c r="I46" s="134"/>
      <c r="J46" s="134"/>
      <c r="K46" s="134"/>
      <c r="L46" s="134"/>
      <c r="M46" s="134"/>
      <c r="N46" s="134"/>
      <c r="O46" s="134"/>
      <c r="P46" s="134"/>
      <c r="Q46" s="134"/>
      <c r="R46" s="134"/>
      <c r="S46" s="134"/>
      <c r="T46" s="134"/>
      <c r="U46" s="134"/>
      <c r="V46" s="134"/>
      <c r="W46" s="134"/>
      <c r="X46" s="134"/>
      <c r="Y46" s="134"/>
      <c r="Z46" s="134"/>
      <c r="AA46" s="134"/>
      <c r="AB46" s="134"/>
      <c r="AC46" s="134"/>
      <c r="AD46" s="134"/>
      <c r="AE46" s="134"/>
      <c r="AF46" s="134"/>
      <c r="AG46" s="134"/>
      <c r="AH46" s="134"/>
      <c r="AI46" s="134"/>
      <c r="AJ46" s="134"/>
      <c r="AK46" s="134"/>
      <c r="AL46" s="134"/>
      <c r="AM46" s="134"/>
      <c r="AN46" s="134"/>
      <c r="AO46" s="134"/>
      <c r="AP46" s="134"/>
      <c r="AQ46" s="134"/>
      <c r="AR46" s="134"/>
      <c r="AS46" s="134"/>
      <c r="AT46" s="134"/>
    </row>
    <row r="47" spans="1:46" x14ac:dyDescent="0.4">
      <c r="A47" s="134"/>
      <c r="B47" s="134"/>
      <c r="C47" s="134"/>
      <c r="D47" s="134"/>
      <c r="E47" s="134"/>
      <c r="F47" s="134"/>
      <c r="G47" s="134"/>
      <c r="H47" s="134"/>
      <c r="I47" s="134"/>
      <c r="J47" s="134"/>
      <c r="K47" s="134"/>
      <c r="L47" s="134"/>
      <c r="M47" s="134"/>
      <c r="N47" s="134"/>
      <c r="O47" s="134"/>
      <c r="P47" s="134"/>
      <c r="Q47" s="134"/>
      <c r="R47" s="134"/>
      <c r="S47" s="134"/>
      <c r="T47" s="134"/>
      <c r="U47" s="134"/>
      <c r="V47" s="134"/>
      <c r="W47" s="134"/>
      <c r="X47" s="134"/>
      <c r="Y47" s="134"/>
      <c r="Z47" s="134"/>
      <c r="AA47" s="134"/>
      <c r="AB47" s="134"/>
      <c r="AC47" s="134"/>
      <c r="AD47" s="134"/>
      <c r="AE47" s="134"/>
      <c r="AF47" s="134"/>
      <c r="AG47" s="134"/>
      <c r="AH47" s="134"/>
      <c r="AI47" s="134"/>
      <c r="AJ47" s="134"/>
      <c r="AK47" s="134"/>
      <c r="AL47" s="134"/>
      <c r="AM47" s="134"/>
      <c r="AN47" s="134"/>
      <c r="AO47" s="134"/>
      <c r="AP47" s="134"/>
      <c r="AQ47" s="134"/>
      <c r="AR47" s="134"/>
      <c r="AS47" s="134"/>
      <c r="AT47" s="134"/>
    </row>
    <row r="48" spans="1:46" x14ac:dyDescent="0.4">
      <c r="A48" s="134"/>
      <c r="B48" s="134"/>
      <c r="C48" s="134"/>
      <c r="D48" s="134"/>
      <c r="E48" s="134"/>
      <c r="F48" s="134"/>
      <c r="G48" s="134"/>
      <c r="H48" s="134"/>
      <c r="I48" s="134"/>
      <c r="J48" s="134"/>
      <c r="K48" s="134"/>
      <c r="L48" s="134"/>
      <c r="M48" s="134"/>
      <c r="N48" s="134"/>
      <c r="O48" s="134"/>
      <c r="P48" s="134"/>
      <c r="Q48" s="134"/>
      <c r="R48" s="134"/>
      <c r="S48" s="134"/>
      <c r="T48" s="134"/>
      <c r="U48" s="134"/>
      <c r="V48" s="134"/>
      <c r="W48" s="134"/>
      <c r="X48" s="134"/>
      <c r="Y48" s="134"/>
      <c r="Z48" s="134"/>
      <c r="AA48" s="134"/>
      <c r="AB48" s="134"/>
      <c r="AC48" s="134"/>
      <c r="AD48" s="134"/>
      <c r="AE48" s="134"/>
      <c r="AF48" s="134"/>
      <c r="AG48" s="134"/>
      <c r="AH48" s="134"/>
      <c r="AI48" s="134"/>
      <c r="AJ48" s="134"/>
      <c r="AK48" s="134"/>
      <c r="AL48" s="134"/>
      <c r="AM48" s="134"/>
      <c r="AN48" s="134"/>
      <c r="AO48" s="134"/>
      <c r="AP48" s="134"/>
      <c r="AQ48" s="134"/>
      <c r="AR48" s="134"/>
      <c r="AS48" s="134"/>
      <c r="AT48" s="134"/>
    </row>
    <row r="49" spans="1:46" x14ac:dyDescent="0.4">
      <c r="A49" s="134"/>
      <c r="B49" s="134"/>
      <c r="C49" s="134"/>
      <c r="D49" s="134"/>
      <c r="E49" s="134"/>
      <c r="F49" s="134"/>
      <c r="G49" s="134"/>
      <c r="H49" s="134"/>
      <c r="I49" s="134"/>
      <c r="J49" s="134"/>
      <c r="K49" s="134"/>
      <c r="L49" s="134"/>
      <c r="M49" s="134"/>
      <c r="N49" s="134"/>
      <c r="O49" s="134"/>
      <c r="P49" s="134"/>
      <c r="Q49" s="134"/>
      <c r="R49" s="134"/>
      <c r="S49" s="134"/>
      <c r="T49" s="134"/>
      <c r="U49" s="134"/>
      <c r="V49" s="134"/>
      <c r="W49" s="134"/>
      <c r="X49" s="134"/>
      <c r="Y49" s="134"/>
      <c r="Z49" s="134"/>
      <c r="AA49" s="134"/>
      <c r="AB49" s="134"/>
      <c r="AC49" s="134"/>
      <c r="AD49" s="134"/>
      <c r="AE49" s="134"/>
      <c r="AF49" s="134"/>
      <c r="AG49" s="134"/>
      <c r="AH49" s="134"/>
      <c r="AI49" s="134"/>
      <c r="AJ49" s="134"/>
      <c r="AK49" s="134"/>
      <c r="AL49" s="134"/>
      <c r="AM49" s="134"/>
      <c r="AN49" s="134"/>
      <c r="AO49" s="134"/>
      <c r="AP49" s="134"/>
      <c r="AQ49" s="134"/>
      <c r="AR49" s="134"/>
      <c r="AS49" s="134"/>
      <c r="AT49" s="134"/>
    </row>
    <row r="50" spans="1:46" x14ac:dyDescent="0.4">
      <c r="A50" s="134"/>
      <c r="B50" s="134"/>
      <c r="C50" s="134"/>
      <c r="D50" s="134"/>
      <c r="E50" s="134"/>
      <c r="F50" s="134"/>
      <c r="G50" s="134"/>
      <c r="H50" s="134"/>
      <c r="I50" s="134"/>
      <c r="J50" s="134"/>
      <c r="K50" s="134"/>
      <c r="L50" s="134"/>
      <c r="M50" s="134"/>
      <c r="N50" s="134"/>
      <c r="O50" s="134"/>
      <c r="P50" s="134"/>
      <c r="Q50" s="134"/>
      <c r="R50" s="134"/>
      <c r="S50" s="134"/>
      <c r="T50" s="134"/>
      <c r="U50" s="134"/>
      <c r="V50" s="134"/>
      <c r="W50" s="134"/>
      <c r="X50" s="134"/>
      <c r="Y50" s="134"/>
      <c r="Z50" s="134"/>
      <c r="AA50" s="134"/>
      <c r="AB50" s="134"/>
      <c r="AC50" s="134"/>
      <c r="AD50" s="134"/>
      <c r="AE50" s="134"/>
      <c r="AF50" s="134"/>
      <c r="AG50" s="134"/>
      <c r="AH50" s="134"/>
      <c r="AI50" s="134"/>
      <c r="AJ50" s="134"/>
      <c r="AK50" s="134"/>
      <c r="AL50" s="134"/>
      <c r="AM50" s="134"/>
      <c r="AN50" s="134"/>
      <c r="AO50" s="134"/>
      <c r="AP50" s="134"/>
      <c r="AQ50" s="134"/>
      <c r="AR50" s="134"/>
      <c r="AS50" s="134"/>
      <c r="AT50" s="134"/>
    </row>
    <row r="51" spans="1:46" x14ac:dyDescent="0.4">
      <c r="A51" s="134"/>
      <c r="B51" s="134"/>
      <c r="C51" s="134"/>
      <c r="D51" s="134"/>
      <c r="E51" s="134"/>
      <c r="F51" s="134"/>
      <c r="G51" s="134"/>
      <c r="H51" s="134"/>
      <c r="I51" s="134"/>
      <c r="J51" s="134"/>
      <c r="K51" s="134"/>
      <c r="L51" s="134"/>
      <c r="M51" s="134"/>
      <c r="N51" s="134"/>
      <c r="O51" s="134"/>
      <c r="P51" s="134"/>
      <c r="Q51" s="134"/>
      <c r="R51" s="134"/>
      <c r="S51" s="134"/>
      <c r="T51" s="134"/>
      <c r="U51" s="134"/>
      <c r="V51" s="134"/>
      <c r="W51" s="134"/>
      <c r="X51" s="134"/>
      <c r="Y51" s="134"/>
      <c r="Z51" s="134"/>
      <c r="AA51" s="134"/>
      <c r="AB51" s="134"/>
      <c r="AC51" s="134"/>
      <c r="AD51" s="134"/>
      <c r="AE51" s="134"/>
      <c r="AF51" s="134"/>
      <c r="AG51" s="134"/>
      <c r="AH51" s="134"/>
      <c r="AI51" s="134"/>
      <c r="AJ51" s="134"/>
      <c r="AK51" s="134"/>
      <c r="AL51" s="134"/>
      <c r="AM51" s="134"/>
      <c r="AN51" s="134"/>
      <c r="AO51" s="134"/>
      <c r="AP51" s="134"/>
      <c r="AQ51" s="134"/>
      <c r="AR51" s="134"/>
      <c r="AS51" s="134"/>
      <c r="AT51" s="134"/>
    </row>
    <row r="52" spans="1:46" x14ac:dyDescent="0.4">
      <c r="A52" s="134"/>
      <c r="B52" s="134"/>
      <c r="C52" s="134"/>
      <c r="D52" s="134"/>
      <c r="E52" s="134"/>
      <c r="F52" s="134"/>
      <c r="G52" s="134"/>
      <c r="H52" s="134"/>
      <c r="I52" s="134"/>
      <c r="J52" s="134"/>
      <c r="K52" s="134"/>
      <c r="L52" s="134"/>
      <c r="M52" s="134"/>
      <c r="N52" s="134"/>
      <c r="O52" s="134"/>
      <c r="P52" s="134"/>
      <c r="Q52" s="134"/>
      <c r="R52" s="134"/>
      <c r="S52" s="134"/>
      <c r="T52" s="134"/>
      <c r="U52" s="134"/>
      <c r="V52" s="134"/>
      <c r="W52" s="134"/>
      <c r="X52" s="134"/>
      <c r="Y52" s="134"/>
      <c r="Z52" s="134"/>
      <c r="AA52" s="134"/>
      <c r="AB52" s="134"/>
      <c r="AC52" s="134"/>
      <c r="AD52" s="134"/>
      <c r="AE52" s="134"/>
      <c r="AF52" s="134"/>
      <c r="AG52" s="134"/>
      <c r="AH52" s="134"/>
      <c r="AI52" s="134"/>
      <c r="AJ52" s="134"/>
      <c r="AK52" s="134"/>
      <c r="AL52" s="134"/>
      <c r="AM52" s="134"/>
      <c r="AN52" s="134"/>
      <c r="AO52" s="134"/>
      <c r="AP52" s="134"/>
      <c r="AQ52" s="134"/>
      <c r="AR52" s="134"/>
      <c r="AS52" s="134"/>
      <c r="AT52" s="134"/>
    </row>
    <row r="53" spans="1:46" x14ac:dyDescent="0.4">
      <c r="A53" s="134"/>
      <c r="B53" s="134"/>
      <c r="C53" s="134"/>
      <c r="D53" s="134"/>
      <c r="E53" s="134"/>
      <c r="F53" s="134"/>
      <c r="G53" s="134"/>
      <c r="H53" s="134"/>
      <c r="I53" s="134"/>
      <c r="J53" s="134"/>
      <c r="K53" s="134"/>
      <c r="L53" s="134"/>
      <c r="M53" s="134"/>
      <c r="N53" s="134"/>
      <c r="O53" s="134"/>
      <c r="P53" s="134"/>
      <c r="Q53" s="134"/>
      <c r="R53" s="134"/>
      <c r="S53" s="134"/>
      <c r="T53" s="134"/>
      <c r="U53" s="134"/>
      <c r="V53" s="134"/>
      <c r="W53" s="134"/>
      <c r="X53" s="134"/>
      <c r="Y53" s="134"/>
      <c r="Z53" s="134"/>
      <c r="AA53" s="134"/>
      <c r="AB53" s="134"/>
      <c r="AC53" s="134"/>
      <c r="AD53" s="134"/>
      <c r="AE53" s="134"/>
      <c r="AF53" s="134"/>
      <c r="AG53" s="134"/>
      <c r="AH53" s="134"/>
      <c r="AI53" s="134"/>
      <c r="AJ53" s="134"/>
      <c r="AK53" s="134"/>
      <c r="AL53" s="134"/>
      <c r="AM53" s="134"/>
      <c r="AN53" s="134"/>
      <c r="AO53" s="134"/>
      <c r="AP53" s="134"/>
      <c r="AQ53" s="134"/>
      <c r="AR53" s="134"/>
      <c r="AS53" s="134"/>
      <c r="AT53" s="134"/>
    </row>
    <row r="54" spans="1:46" x14ac:dyDescent="0.4">
      <c r="A54" s="134"/>
      <c r="B54" s="134"/>
      <c r="C54" s="134"/>
      <c r="D54" s="134"/>
      <c r="E54" s="134"/>
      <c r="F54" s="134"/>
      <c r="G54" s="134"/>
      <c r="H54" s="134"/>
      <c r="I54" s="134"/>
      <c r="J54" s="134"/>
      <c r="K54" s="134"/>
      <c r="L54" s="134"/>
      <c r="M54" s="134"/>
      <c r="N54" s="134"/>
      <c r="O54" s="134"/>
      <c r="P54" s="134"/>
      <c r="Q54" s="134"/>
      <c r="R54" s="134"/>
      <c r="S54" s="134"/>
      <c r="T54" s="134"/>
      <c r="U54" s="134"/>
      <c r="V54" s="134"/>
      <c r="W54" s="134"/>
      <c r="X54" s="134"/>
      <c r="Y54" s="134"/>
      <c r="Z54" s="134"/>
      <c r="AA54" s="134"/>
      <c r="AB54" s="134"/>
      <c r="AC54" s="134"/>
      <c r="AD54" s="134"/>
      <c r="AE54" s="134"/>
      <c r="AF54" s="134"/>
      <c r="AG54" s="134"/>
      <c r="AH54" s="134"/>
      <c r="AI54" s="134"/>
      <c r="AJ54" s="134"/>
      <c r="AK54" s="134"/>
      <c r="AL54" s="134"/>
      <c r="AM54" s="134"/>
      <c r="AN54" s="134"/>
      <c r="AO54" s="134"/>
      <c r="AP54" s="134"/>
      <c r="AQ54" s="134"/>
      <c r="AR54" s="134"/>
      <c r="AS54" s="134"/>
      <c r="AT54" s="134"/>
    </row>
    <row r="55" spans="1:46" x14ac:dyDescent="0.4">
      <c r="A55" s="134"/>
      <c r="B55" s="134"/>
      <c r="C55" s="134"/>
      <c r="D55" s="134"/>
      <c r="E55" s="134"/>
      <c r="F55" s="134"/>
      <c r="G55" s="134"/>
      <c r="H55" s="134"/>
      <c r="I55" s="134"/>
      <c r="J55" s="134"/>
      <c r="K55" s="134"/>
      <c r="L55" s="134"/>
      <c r="M55" s="134"/>
      <c r="N55" s="134"/>
      <c r="O55" s="134"/>
      <c r="P55" s="134"/>
      <c r="Q55" s="134"/>
      <c r="R55" s="134"/>
      <c r="S55" s="134"/>
      <c r="T55" s="134"/>
      <c r="U55" s="134"/>
      <c r="V55" s="134"/>
      <c r="W55" s="134"/>
      <c r="X55" s="134"/>
      <c r="Y55" s="134"/>
      <c r="Z55" s="134"/>
      <c r="AA55" s="134"/>
      <c r="AB55" s="134"/>
      <c r="AC55" s="134"/>
      <c r="AD55" s="134"/>
      <c r="AE55" s="134"/>
      <c r="AF55" s="134"/>
      <c r="AG55" s="134"/>
      <c r="AH55" s="134"/>
      <c r="AI55" s="134"/>
      <c r="AJ55" s="134"/>
      <c r="AK55" s="134"/>
      <c r="AL55" s="134"/>
      <c r="AM55" s="134"/>
      <c r="AN55" s="134"/>
      <c r="AO55" s="134"/>
      <c r="AP55" s="134"/>
      <c r="AQ55" s="134"/>
      <c r="AR55" s="134"/>
      <c r="AS55" s="134"/>
      <c r="AT55" s="134"/>
    </row>
    <row r="56" spans="1:46" x14ac:dyDescent="0.4">
      <c r="A56" s="134"/>
      <c r="B56" s="134"/>
      <c r="C56" s="134"/>
      <c r="D56" s="134"/>
      <c r="E56" s="134"/>
      <c r="F56" s="134"/>
      <c r="G56" s="134"/>
      <c r="H56" s="134"/>
      <c r="I56" s="134"/>
      <c r="J56" s="134"/>
      <c r="K56" s="134"/>
      <c r="L56" s="134"/>
      <c r="M56" s="134"/>
      <c r="N56" s="134"/>
      <c r="O56" s="134"/>
      <c r="P56" s="134"/>
      <c r="Q56" s="134"/>
      <c r="R56" s="134"/>
      <c r="S56" s="134"/>
      <c r="T56" s="134"/>
      <c r="U56" s="134"/>
      <c r="V56" s="134"/>
      <c r="W56" s="134"/>
      <c r="X56" s="134"/>
      <c r="Y56" s="134"/>
      <c r="Z56" s="134"/>
      <c r="AA56" s="134"/>
      <c r="AB56" s="134"/>
      <c r="AC56" s="134"/>
      <c r="AD56" s="134"/>
      <c r="AE56" s="134"/>
      <c r="AF56" s="134"/>
      <c r="AG56" s="134"/>
      <c r="AH56" s="134"/>
      <c r="AI56" s="134"/>
      <c r="AJ56" s="134"/>
      <c r="AK56" s="134"/>
      <c r="AL56" s="134"/>
      <c r="AM56" s="134"/>
      <c r="AN56" s="134"/>
      <c r="AO56" s="134"/>
      <c r="AP56" s="134"/>
      <c r="AQ56" s="134"/>
      <c r="AR56" s="134"/>
      <c r="AS56" s="134"/>
      <c r="AT56" s="134"/>
    </row>
    <row r="57" spans="1:46" x14ac:dyDescent="0.4">
      <c r="A57" s="134"/>
      <c r="B57" s="134"/>
      <c r="C57" s="134"/>
      <c r="D57" s="134"/>
      <c r="E57" s="134"/>
      <c r="F57" s="134"/>
      <c r="G57" s="134"/>
      <c r="H57" s="134"/>
      <c r="I57" s="134"/>
      <c r="J57" s="134"/>
      <c r="K57" s="134"/>
      <c r="L57" s="134"/>
      <c r="M57" s="134"/>
      <c r="N57" s="134"/>
      <c r="O57" s="134"/>
      <c r="P57" s="134"/>
      <c r="Q57" s="134"/>
      <c r="R57" s="134"/>
      <c r="S57" s="134"/>
      <c r="T57" s="134"/>
      <c r="U57" s="134"/>
      <c r="V57" s="134"/>
      <c r="W57" s="134"/>
      <c r="X57" s="134"/>
      <c r="Y57" s="134"/>
      <c r="Z57" s="134"/>
      <c r="AA57" s="134"/>
      <c r="AB57" s="134"/>
      <c r="AC57" s="134"/>
      <c r="AD57" s="134"/>
      <c r="AE57" s="134"/>
      <c r="AF57" s="134"/>
      <c r="AG57" s="134"/>
      <c r="AH57" s="134"/>
      <c r="AI57" s="134"/>
      <c r="AJ57" s="134"/>
      <c r="AK57" s="134"/>
      <c r="AL57" s="134"/>
      <c r="AM57" s="134"/>
      <c r="AN57" s="134"/>
      <c r="AO57" s="134"/>
      <c r="AP57" s="134"/>
      <c r="AQ57" s="134"/>
      <c r="AR57" s="134"/>
      <c r="AS57" s="134"/>
      <c r="AT57" s="134"/>
    </row>
    <row r="58" spans="1:46" x14ac:dyDescent="0.4">
      <c r="A58" s="134"/>
      <c r="B58" s="134"/>
      <c r="C58" s="134"/>
      <c r="D58" s="134"/>
      <c r="E58" s="134"/>
      <c r="F58" s="134"/>
      <c r="G58" s="134"/>
      <c r="H58" s="134"/>
      <c r="I58" s="134"/>
      <c r="J58" s="134"/>
      <c r="K58" s="134"/>
      <c r="L58" s="134"/>
      <c r="M58" s="134"/>
      <c r="N58" s="134"/>
      <c r="O58" s="134"/>
      <c r="P58" s="134"/>
      <c r="Q58" s="134"/>
      <c r="R58" s="134"/>
      <c r="S58" s="134"/>
      <c r="T58" s="134"/>
      <c r="U58" s="134"/>
      <c r="V58" s="134"/>
      <c r="W58" s="134"/>
      <c r="X58" s="134"/>
      <c r="Y58" s="134"/>
      <c r="Z58" s="134"/>
      <c r="AA58" s="134"/>
      <c r="AB58" s="134"/>
      <c r="AC58" s="134"/>
      <c r="AD58" s="134"/>
      <c r="AE58" s="134"/>
      <c r="AF58" s="134"/>
      <c r="AG58" s="134"/>
      <c r="AH58" s="134"/>
      <c r="AI58" s="134"/>
      <c r="AJ58" s="134"/>
      <c r="AK58" s="134"/>
      <c r="AL58" s="134"/>
      <c r="AM58" s="134"/>
      <c r="AN58" s="134"/>
      <c r="AO58" s="134"/>
      <c r="AP58" s="134"/>
      <c r="AQ58" s="134"/>
      <c r="AR58" s="134"/>
      <c r="AS58" s="134"/>
      <c r="AT58" s="134"/>
    </row>
    <row r="59" spans="1:46" x14ac:dyDescent="0.4">
      <c r="A59" s="134"/>
      <c r="B59" s="134"/>
      <c r="C59" s="134"/>
      <c r="D59" s="134"/>
      <c r="E59" s="134"/>
      <c r="F59" s="134"/>
      <c r="G59" s="134"/>
      <c r="H59" s="134"/>
      <c r="I59" s="134"/>
      <c r="J59" s="134"/>
      <c r="K59" s="134"/>
      <c r="L59" s="134"/>
      <c r="M59" s="134"/>
      <c r="N59" s="134"/>
      <c r="O59" s="134"/>
      <c r="P59" s="134"/>
      <c r="Q59" s="134"/>
      <c r="R59" s="134"/>
      <c r="S59" s="134"/>
      <c r="T59" s="134"/>
      <c r="U59" s="134"/>
      <c r="V59" s="134"/>
      <c r="W59" s="134"/>
      <c r="X59" s="134"/>
      <c r="Y59" s="134"/>
      <c r="Z59" s="134"/>
      <c r="AA59" s="134"/>
      <c r="AB59" s="134"/>
      <c r="AC59" s="134"/>
      <c r="AD59" s="134"/>
      <c r="AE59" s="134"/>
      <c r="AF59" s="134"/>
      <c r="AG59" s="134"/>
      <c r="AH59" s="134"/>
      <c r="AI59" s="134"/>
      <c r="AJ59" s="134"/>
      <c r="AK59" s="134"/>
      <c r="AL59" s="134"/>
      <c r="AM59" s="134"/>
      <c r="AN59" s="134"/>
      <c r="AO59" s="134"/>
      <c r="AP59" s="134"/>
      <c r="AQ59" s="134"/>
      <c r="AR59" s="134"/>
      <c r="AS59" s="134"/>
      <c r="AT59" s="134"/>
    </row>
    <row r="60" spans="1:46" x14ac:dyDescent="0.4">
      <c r="A60" s="134"/>
      <c r="B60" s="134"/>
      <c r="C60" s="134"/>
      <c r="D60" s="134"/>
      <c r="E60" s="134"/>
      <c r="F60" s="134"/>
      <c r="G60" s="134"/>
      <c r="H60" s="134"/>
      <c r="I60" s="134"/>
      <c r="J60" s="134"/>
      <c r="K60" s="134"/>
      <c r="L60" s="134"/>
      <c r="M60" s="134"/>
      <c r="N60" s="134"/>
      <c r="O60" s="134"/>
      <c r="P60" s="134"/>
      <c r="Q60" s="134"/>
      <c r="R60" s="134"/>
      <c r="S60" s="134"/>
      <c r="T60" s="134"/>
      <c r="U60" s="134"/>
      <c r="V60" s="134"/>
      <c r="W60" s="134"/>
      <c r="X60" s="134"/>
      <c r="Y60" s="134"/>
      <c r="Z60" s="134"/>
      <c r="AA60" s="134"/>
      <c r="AB60" s="134"/>
      <c r="AC60" s="134"/>
      <c r="AD60" s="134"/>
      <c r="AE60" s="134"/>
      <c r="AF60" s="134"/>
      <c r="AG60" s="134"/>
      <c r="AH60" s="134"/>
      <c r="AI60" s="134"/>
      <c r="AJ60" s="134"/>
      <c r="AK60" s="134"/>
      <c r="AL60" s="134"/>
      <c r="AM60" s="134"/>
      <c r="AN60" s="134"/>
      <c r="AO60" s="134"/>
      <c r="AP60" s="134"/>
      <c r="AQ60" s="134"/>
      <c r="AR60" s="134"/>
      <c r="AS60" s="134"/>
      <c r="AT60" s="134"/>
    </row>
    <row r="61" spans="1:46" x14ac:dyDescent="0.4">
      <c r="A61" s="134"/>
      <c r="B61" s="134"/>
      <c r="C61" s="134"/>
      <c r="D61" s="134"/>
      <c r="E61" s="134"/>
      <c r="F61" s="134"/>
      <c r="G61" s="134"/>
      <c r="H61" s="134"/>
      <c r="I61" s="134"/>
      <c r="J61" s="134"/>
      <c r="K61" s="134"/>
      <c r="L61" s="134"/>
      <c r="M61" s="134"/>
      <c r="N61" s="134"/>
      <c r="O61" s="134"/>
      <c r="P61" s="134"/>
      <c r="Q61" s="134"/>
      <c r="R61" s="134"/>
      <c r="S61" s="134"/>
      <c r="T61" s="134"/>
      <c r="U61" s="134"/>
      <c r="V61" s="134"/>
      <c r="W61" s="134"/>
      <c r="X61" s="134"/>
      <c r="Y61" s="134"/>
      <c r="Z61" s="134"/>
      <c r="AA61" s="134"/>
      <c r="AB61" s="134"/>
      <c r="AC61" s="134"/>
      <c r="AD61" s="134"/>
      <c r="AE61" s="134"/>
      <c r="AF61" s="134"/>
      <c r="AG61" s="134"/>
      <c r="AH61" s="134"/>
      <c r="AI61" s="134"/>
      <c r="AJ61" s="134"/>
      <c r="AK61" s="134"/>
      <c r="AL61" s="134"/>
      <c r="AM61" s="134"/>
      <c r="AN61" s="134"/>
      <c r="AO61" s="134"/>
      <c r="AP61" s="134"/>
      <c r="AQ61" s="134"/>
      <c r="AR61" s="134"/>
      <c r="AS61" s="134"/>
      <c r="AT61" s="134"/>
    </row>
    <row r="62" spans="1:46" x14ac:dyDescent="0.4">
      <c r="A62" s="134"/>
      <c r="B62" s="134"/>
      <c r="C62" s="134"/>
      <c r="D62" s="134"/>
      <c r="E62" s="134"/>
      <c r="F62" s="134"/>
      <c r="G62" s="134"/>
      <c r="H62" s="134"/>
      <c r="I62" s="134"/>
      <c r="J62" s="134"/>
      <c r="K62" s="134"/>
      <c r="L62" s="134"/>
      <c r="M62" s="134"/>
      <c r="N62" s="134"/>
      <c r="O62" s="134"/>
      <c r="P62" s="134"/>
      <c r="Q62" s="134"/>
      <c r="R62" s="134"/>
      <c r="S62" s="134"/>
      <c r="T62" s="134"/>
      <c r="U62" s="134"/>
      <c r="V62" s="134"/>
      <c r="W62" s="134"/>
      <c r="X62" s="134"/>
      <c r="Y62" s="134"/>
      <c r="Z62" s="134"/>
      <c r="AA62" s="134"/>
      <c r="AB62" s="134"/>
      <c r="AC62" s="134"/>
      <c r="AD62" s="134"/>
      <c r="AE62" s="134"/>
      <c r="AF62" s="134"/>
      <c r="AG62" s="134"/>
      <c r="AH62" s="134"/>
      <c r="AI62" s="134"/>
      <c r="AJ62" s="134"/>
      <c r="AK62" s="134"/>
      <c r="AL62" s="134"/>
      <c r="AM62" s="134"/>
      <c r="AN62" s="134"/>
      <c r="AO62" s="134"/>
      <c r="AP62" s="134"/>
      <c r="AQ62" s="134"/>
      <c r="AR62" s="134"/>
      <c r="AS62" s="134"/>
      <c r="AT62" s="134"/>
    </row>
    <row r="63" spans="1:46" x14ac:dyDescent="0.4">
      <c r="A63" s="134"/>
      <c r="B63" s="134"/>
      <c r="C63" s="134"/>
      <c r="D63" s="134"/>
      <c r="E63" s="134"/>
      <c r="F63" s="134"/>
      <c r="G63" s="134"/>
      <c r="H63" s="134"/>
      <c r="I63" s="134"/>
      <c r="J63" s="134"/>
      <c r="K63" s="134"/>
      <c r="L63" s="134"/>
      <c r="M63" s="134"/>
      <c r="N63" s="134"/>
      <c r="O63" s="134"/>
      <c r="P63" s="134"/>
      <c r="Q63" s="134"/>
      <c r="R63" s="134"/>
      <c r="S63" s="134"/>
      <c r="T63" s="134"/>
      <c r="U63" s="134"/>
      <c r="V63" s="134"/>
      <c r="W63" s="134"/>
      <c r="X63" s="134"/>
      <c r="Y63" s="134"/>
      <c r="Z63" s="134"/>
      <c r="AA63" s="134"/>
      <c r="AB63" s="134"/>
      <c r="AC63" s="134"/>
      <c r="AD63" s="134"/>
      <c r="AE63" s="134"/>
      <c r="AF63" s="134"/>
      <c r="AG63" s="134"/>
      <c r="AH63" s="134"/>
      <c r="AI63" s="134"/>
      <c r="AJ63" s="134"/>
      <c r="AK63" s="134"/>
      <c r="AL63" s="134"/>
      <c r="AM63" s="134"/>
      <c r="AN63" s="134"/>
      <c r="AO63" s="134"/>
      <c r="AP63" s="134"/>
      <c r="AQ63" s="134"/>
      <c r="AR63" s="134"/>
      <c r="AS63" s="134"/>
      <c r="AT63" s="134"/>
    </row>
    <row r="64" spans="1:46" x14ac:dyDescent="0.4">
      <c r="A64" s="134"/>
      <c r="B64" s="134"/>
      <c r="C64" s="134"/>
      <c r="D64" s="134"/>
      <c r="E64" s="134"/>
      <c r="F64" s="134"/>
      <c r="G64" s="134"/>
      <c r="H64" s="134"/>
      <c r="I64" s="134"/>
      <c r="J64" s="134"/>
      <c r="K64" s="134"/>
      <c r="L64" s="134"/>
      <c r="M64" s="134"/>
      <c r="N64" s="134"/>
      <c r="O64" s="134"/>
      <c r="P64" s="134"/>
      <c r="Q64" s="134"/>
      <c r="R64" s="134"/>
      <c r="S64" s="134"/>
      <c r="T64" s="134"/>
      <c r="U64" s="134"/>
      <c r="V64" s="134"/>
      <c r="W64" s="134"/>
      <c r="X64" s="134"/>
      <c r="Y64" s="134"/>
      <c r="Z64" s="134"/>
      <c r="AA64" s="134"/>
      <c r="AB64" s="134"/>
      <c r="AC64" s="134"/>
      <c r="AD64" s="134"/>
      <c r="AE64" s="134"/>
      <c r="AF64" s="134"/>
      <c r="AG64" s="134"/>
      <c r="AH64" s="134"/>
      <c r="AI64" s="134"/>
      <c r="AJ64" s="134"/>
      <c r="AK64" s="134"/>
      <c r="AL64" s="134"/>
      <c r="AM64" s="134"/>
      <c r="AN64" s="134"/>
      <c r="AO64" s="134"/>
      <c r="AP64" s="134"/>
      <c r="AQ64" s="134"/>
      <c r="AR64" s="134"/>
      <c r="AS64" s="134"/>
      <c r="AT64" s="134"/>
    </row>
    <row r="65" spans="1:46" x14ac:dyDescent="0.4">
      <c r="A65" s="134"/>
      <c r="B65" s="134"/>
      <c r="C65" s="134"/>
      <c r="D65" s="134"/>
      <c r="E65" s="134"/>
      <c r="F65" s="134"/>
      <c r="G65" s="134"/>
      <c r="H65" s="134"/>
      <c r="I65" s="134"/>
      <c r="J65" s="134"/>
      <c r="K65" s="134"/>
      <c r="L65" s="134"/>
      <c r="M65" s="134"/>
      <c r="N65" s="134"/>
      <c r="O65" s="134"/>
      <c r="P65" s="134"/>
      <c r="Q65" s="134"/>
      <c r="R65" s="134"/>
      <c r="S65" s="134"/>
      <c r="T65" s="134"/>
      <c r="U65" s="134"/>
      <c r="V65" s="134"/>
      <c r="W65" s="134"/>
      <c r="X65" s="134"/>
      <c r="Y65" s="134"/>
      <c r="Z65" s="134"/>
      <c r="AA65" s="134"/>
      <c r="AB65" s="134"/>
      <c r="AC65" s="134"/>
      <c r="AD65" s="134"/>
      <c r="AE65" s="134"/>
      <c r="AF65" s="134"/>
      <c r="AG65" s="134"/>
      <c r="AH65" s="134"/>
      <c r="AI65" s="134"/>
      <c r="AJ65" s="134"/>
      <c r="AK65" s="134"/>
      <c r="AL65" s="134"/>
      <c r="AM65" s="134"/>
      <c r="AN65" s="134"/>
      <c r="AO65" s="134"/>
      <c r="AP65" s="134"/>
      <c r="AQ65" s="134"/>
      <c r="AR65" s="134"/>
      <c r="AS65" s="134"/>
      <c r="AT65" s="134"/>
    </row>
    <row r="66" spans="1:46" x14ac:dyDescent="0.4">
      <c r="A66" s="134"/>
      <c r="B66" s="134"/>
      <c r="C66" s="134"/>
      <c r="D66" s="134"/>
      <c r="E66" s="134"/>
      <c r="F66" s="134"/>
      <c r="G66" s="134"/>
      <c r="H66" s="134"/>
      <c r="I66" s="134"/>
      <c r="J66" s="134"/>
      <c r="K66" s="134"/>
      <c r="L66" s="134"/>
      <c r="M66" s="134"/>
      <c r="N66" s="134"/>
      <c r="O66" s="134"/>
      <c r="P66" s="134"/>
      <c r="Q66" s="134"/>
      <c r="R66" s="134"/>
      <c r="S66" s="134"/>
      <c r="T66" s="134"/>
      <c r="U66" s="134"/>
      <c r="V66" s="134"/>
      <c r="W66" s="134"/>
      <c r="X66" s="134"/>
      <c r="Y66" s="134"/>
      <c r="Z66" s="134"/>
      <c r="AA66" s="134"/>
      <c r="AB66" s="134"/>
      <c r="AC66" s="134"/>
      <c r="AD66" s="134"/>
      <c r="AE66" s="134"/>
      <c r="AF66" s="134"/>
      <c r="AG66" s="134"/>
      <c r="AH66" s="134"/>
      <c r="AI66" s="134"/>
      <c r="AJ66" s="134"/>
      <c r="AK66" s="134"/>
      <c r="AL66" s="134"/>
      <c r="AM66" s="134"/>
      <c r="AN66" s="134"/>
      <c r="AO66" s="134"/>
      <c r="AP66" s="134"/>
      <c r="AQ66" s="134"/>
      <c r="AR66" s="134"/>
      <c r="AS66" s="134"/>
      <c r="AT66" s="134"/>
    </row>
    <row r="67" spans="1:46" x14ac:dyDescent="0.4">
      <c r="A67" s="134"/>
      <c r="B67" s="134"/>
      <c r="C67" s="134"/>
      <c r="D67" s="134"/>
      <c r="E67" s="134"/>
      <c r="F67" s="134"/>
      <c r="G67" s="134"/>
      <c r="H67" s="134"/>
      <c r="I67" s="134"/>
      <c r="J67" s="134"/>
      <c r="K67" s="134"/>
      <c r="L67" s="134"/>
      <c r="M67" s="134"/>
      <c r="N67" s="134"/>
      <c r="O67" s="134"/>
      <c r="P67" s="134"/>
      <c r="Q67" s="134"/>
      <c r="R67" s="134"/>
      <c r="S67" s="134"/>
      <c r="T67" s="134"/>
      <c r="U67" s="134"/>
      <c r="V67" s="134"/>
      <c r="W67" s="134"/>
      <c r="X67" s="134"/>
      <c r="Y67" s="134"/>
      <c r="Z67" s="134"/>
      <c r="AA67" s="134"/>
      <c r="AB67" s="134"/>
      <c r="AC67" s="134"/>
      <c r="AD67" s="134"/>
      <c r="AE67" s="134"/>
      <c r="AF67" s="134"/>
      <c r="AG67" s="134"/>
      <c r="AH67" s="134"/>
      <c r="AI67" s="134"/>
      <c r="AJ67" s="134"/>
      <c r="AK67" s="134"/>
      <c r="AL67" s="134"/>
      <c r="AM67" s="134"/>
      <c r="AN67" s="134"/>
      <c r="AO67" s="134"/>
      <c r="AP67" s="134"/>
      <c r="AQ67" s="134"/>
      <c r="AR67" s="134"/>
      <c r="AS67" s="134"/>
      <c r="AT67" s="134"/>
    </row>
    <row r="68" spans="1:46" x14ac:dyDescent="0.4">
      <c r="A68" s="134"/>
      <c r="B68" s="134"/>
      <c r="C68" s="134"/>
      <c r="D68" s="134"/>
      <c r="E68" s="134"/>
      <c r="F68" s="134"/>
      <c r="G68" s="134"/>
      <c r="H68" s="134"/>
      <c r="I68" s="134"/>
      <c r="J68" s="134"/>
      <c r="K68" s="134"/>
      <c r="L68" s="134"/>
      <c r="M68" s="134"/>
      <c r="N68" s="134"/>
      <c r="O68" s="134"/>
      <c r="P68" s="134"/>
      <c r="Q68" s="134"/>
      <c r="R68" s="134"/>
      <c r="S68" s="134"/>
      <c r="T68" s="134"/>
      <c r="U68" s="134"/>
      <c r="V68" s="134"/>
      <c r="W68" s="134"/>
      <c r="X68" s="134"/>
      <c r="Y68" s="134"/>
      <c r="Z68" s="134"/>
      <c r="AA68" s="134"/>
      <c r="AB68" s="134"/>
      <c r="AC68" s="134"/>
      <c r="AD68" s="134"/>
      <c r="AE68" s="134"/>
      <c r="AF68" s="134"/>
      <c r="AG68" s="134"/>
      <c r="AH68" s="134"/>
      <c r="AI68" s="134"/>
      <c r="AJ68" s="134"/>
      <c r="AK68" s="134"/>
      <c r="AL68" s="134"/>
      <c r="AM68" s="134"/>
      <c r="AN68" s="134"/>
      <c r="AO68" s="134"/>
      <c r="AP68" s="134"/>
      <c r="AQ68" s="134"/>
      <c r="AR68" s="134"/>
      <c r="AS68" s="134"/>
      <c r="AT68" s="134"/>
    </row>
    <row r="69" spans="1:46" x14ac:dyDescent="0.4">
      <c r="A69" s="134"/>
      <c r="B69" s="134"/>
      <c r="C69" s="134"/>
      <c r="D69" s="134"/>
      <c r="E69" s="134"/>
      <c r="F69" s="134"/>
      <c r="G69" s="134"/>
      <c r="H69" s="134"/>
      <c r="I69" s="134"/>
      <c r="J69" s="134"/>
      <c r="K69" s="134"/>
      <c r="L69" s="134"/>
      <c r="M69" s="134"/>
      <c r="N69" s="134"/>
      <c r="O69" s="134"/>
      <c r="P69" s="134"/>
      <c r="Q69" s="134"/>
      <c r="R69" s="134"/>
      <c r="S69" s="134"/>
      <c r="T69" s="134"/>
      <c r="U69" s="134"/>
      <c r="V69" s="134"/>
      <c r="W69" s="134"/>
      <c r="X69" s="134"/>
      <c r="Y69" s="134"/>
      <c r="Z69" s="134"/>
      <c r="AA69" s="134"/>
      <c r="AB69" s="134"/>
      <c r="AC69" s="134"/>
      <c r="AD69" s="134"/>
      <c r="AE69" s="134"/>
      <c r="AF69" s="134"/>
      <c r="AG69" s="134"/>
      <c r="AH69" s="134"/>
      <c r="AI69" s="134"/>
      <c r="AJ69" s="134"/>
      <c r="AK69" s="134"/>
      <c r="AL69" s="134"/>
      <c r="AM69" s="134"/>
      <c r="AN69" s="134"/>
      <c r="AO69" s="134"/>
      <c r="AP69" s="134"/>
      <c r="AQ69" s="134"/>
      <c r="AR69" s="134"/>
      <c r="AS69" s="134"/>
      <c r="AT69" s="134"/>
    </row>
    <row r="70" spans="1:46" x14ac:dyDescent="0.4">
      <c r="A70" s="134"/>
      <c r="B70" s="134"/>
      <c r="C70" s="134"/>
      <c r="D70" s="134"/>
      <c r="E70" s="134"/>
      <c r="F70" s="134"/>
      <c r="G70" s="134"/>
      <c r="H70" s="134"/>
      <c r="I70" s="134"/>
      <c r="J70" s="134"/>
      <c r="K70" s="134"/>
      <c r="L70" s="134"/>
      <c r="M70" s="134"/>
      <c r="N70" s="134"/>
      <c r="O70" s="134"/>
      <c r="P70" s="134"/>
      <c r="Q70" s="134"/>
      <c r="R70" s="134"/>
      <c r="S70" s="134"/>
      <c r="T70" s="134"/>
      <c r="U70" s="134"/>
      <c r="V70" s="134"/>
      <c r="W70" s="134"/>
      <c r="X70" s="134"/>
      <c r="Y70" s="134"/>
      <c r="Z70" s="134"/>
      <c r="AA70" s="134"/>
      <c r="AB70" s="134"/>
      <c r="AC70" s="134"/>
      <c r="AD70" s="134"/>
      <c r="AE70" s="134"/>
      <c r="AF70" s="134"/>
      <c r="AG70" s="134"/>
      <c r="AH70" s="134"/>
      <c r="AI70" s="134"/>
      <c r="AJ70" s="134"/>
      <c r="AK70" s="134"/>
      <c r="AL70" s="134"/>
      <c r="AM70" s="134"/>
      <c r="AN70" s="134"/>
      <c r="AO70" s="134"/>
      <c r="AP70" s="134"/>
      <c r="AQ70" s="134"/>
      <c r="AR70" s="134"/>
      <c r="AS70" s="134"/>
      <c r="AT70" s="134"/>
    </row>
    <row r="71" spans="1:46" x14ac:dyDescent="0.4">
      <c r="A71" s="134"/>
      <c r="B71" s="134"/>
      <c r="C71" s="134"/>
      <c r="D71" s="134"/>
      <c r="E71" s="134"/>
      <c r="F71" s="134"/>
      <c r="G71" s="134"/>
      <c r="H71" s="134"/>
      <c r="I71" s="134"/>
      <c r="J71" s="134"/>
      <c r="K71" s="134"/>
      <c r="L71" s="134"/>
      <c r="M71" s="134"/>
      <c r="N71" s="134"/>
      <c r="O71" s="134"/>
      <c r="P71" s="134"/>
      <c r="Q71" s="134"/>
      <c r="R71" s="134"/>
      <c r="S71" s="134"/>
      <c r="T71" s="134"/>
      <c r="U71" s="134"/>
      <c r="V71" s="134"/>
      <c r="W71" s="134"/>
      <c r="X71" s="134"/>
      <c r="Y71" s="134"/>
      <c r="Z71" s="134"/>
      <c r="AA71" s="134"/>
      <c r="AB71" s="134"/>
      <c r="AC71" s="134"/>
      <c r="AD71" s="134"/>
      <c r="AE71" s="134"/>
      <c r="AF71" s="134"/>
      <c r="AG71" s="134"/>
      <c r="AH71" s="134"/>
      <c r="AI71" s="134"/>
      <c r="AJ71" s="134"/>
      <c r="AK71" s="134"/>
      <c r="AL71" s="134"/>
      <c r="AM71" s="134"/>
      <c r="AN71" s="134"/>
      <c r="AO71" s="134"/>
      <c r="AP71" s="134"/>
      <c r="AQ71" s="134"/>
      <c r="AR71" s="134"/>
      <c r="AS71" s="134"/>
      <c r="AT71" s="134"/>
    </row>
    <row r="72" spans="1:46" x14ac:dyDescent="0.4">
      <c r="A72" s="134"/>
      <c r="B72" s="134"/>
      <c r="C72" s="134"/>
      <c r="D72" s="134"/>
      <c r="E72" s="134"/>
      <c r="F72" s="134"/>
      <c r="G72" s="134"/>
      <c r="H72" s="134"/>
      <c r="I72" s="134"/>
      <c r="J72" s="134"/>
      <c r="K72" s="134"/>
      <c r="L72" s="134"/>
      <c r="M72" s="134"/>
      <c r="N72" s="134"/>
      <c r="O72" s="134"/>
      <c r="P72" s="134"/>
      <c r="Q72" s="134"/>
      <c r="R72" s="134"/>
      <c r="S72" s="134"/>
      <c r="T72" s="134"/>
      <c r="U72" s="134"/>
      <c r="V72" s="134"/>
      <c r="W72" s="134"/>
      <c r="X72" s="134"/>
      <c r="Y72" s="134"/>
      <c r="Z72" s="134"/>
      <c r="AA72" s="134"/>
      <c r="AB72" s="134"/>
      <c r="AC72" s="134"/>
      <c r="AD72" s="134"/>
      <c r="AE72" s="134"/>
      <c r="AF72" s="134"/>
      <c r="AG72" s="134"/>
      <c r="AH72" s="134"/>
      <c r="AI72" s="134"/>
      <c r="AJ72" s="134"/>
      <c r="AK72" s="134"/>
      <c r="AL72" s="134"/>
      <c r="AM72" s="134"/>
      <c r="AN72" s="134"/>
      <c r="AO72" s="134"/>
      <c r="AP72" s="134"/>
      <c r="AQ72" s="134"/>
      <c r="AR72" s="134"/>
      <c r="AS72" s="134"/>
      <c r="AT72" s="134"/>
    </row>
    <row r="73" spans="1:46" x14ac:dyDescent="0.4">
      <c r="A73" s="134"/>
      <c r="B73" s="134"/>
      <c r="C73" s="134"/>
      <c r="D73" s="134"/>
      <c r="E73" s="134"/>
      <c r="F73" s="134"/>
      <c r="G73" s="134"/>
      <c r="H73" s="134"/>
      <c r="I73" s="134"/>
      <c r="J73" s="134"/>
      <c r="K73" s="134"/>
      <c r="L73" s="134"/>
      <c r="M73" s="134"/>
      <c r="N73" s="134"/>
      <c r="O73" s="134"/>
      <c r="P73" s="134"/>
      <c r="Q73" s="134"/>
      <c r="R73" s="134"/>
      <c r="S73" s="134"/>
      <c r="T73" s="134"/>
      <c r="U73" s="134"/>
      <c r="V73" s="134"/>
      <c r="W73" s="134"/>
      <c r="X73" s="134"/>
      <c r="Y73" s="134"/>
      <c r="Z73" s="134"/>
      <c r="AA73" s="134"/>
      <c r="AB73" s="134"/>
      <c r="AC73" s="134"/>
      <c r="AD73" s="134"/>
      <c r="AE73" s="134"/>
      <c r="AF73" s="134"/>
      <c r="AG73" s="134"/>
      <c r="AH73" s="134"/>
      <c r="AI73" s="134"/>
      <c r="AJ73" s="134"/>
      <c r="AK73" s="134"/>
      <c r="AL73" s="134"/>
      <c r="AM73" s="134"/>
      <c r="AN73" s="134"/>
      <c r="AO73" s="134"/>
      <c r="AP73" s="134"/>
      <c r="AQ73" s="134"/>
      <c r="AR73" s="134"/>
      <c r="AS73" s="134"/>
      <c r="AT73" s="134"/>
    </row>
    <row r="74" spans="1:46" x14ac:dyDescent="0.4">
      <c r="A74" s="134"/>
      <c r="B74" s="134"/>
      <c r="C74" s="134"/>
      <c r="D74" s="134"/>
      <c r="E74" s="134"/>
      <c r="F74" s="134"/>
      <c r="G74" s="134"/>
      <c r="H74" s="134"/>
      <c r="I74" s="134"/>
      <c r="J74" s="134"/>
      <c r="K74" s="134"/>
      <c r="L74" s="134"/>
      <c r="M74" s="134"/>
      <c r="N74" s="134"/>
      <c r="O74" s="134"/>
      <c r="P74" s="134"/>
      <c r="Q74" s="134"/>
      <c r="R74" s="134"/>
      <c r="S74" s="134"/>
      <c r="T74" s="134"/>
      <c r="U74" s="134"/>
      <c r="V74" s="134"/>
      <c r="W74" s="134"/>
      <c r="X74" s="134"/>
      <c r="Y74" s="134"/>
      <c r="Z74" s="134"/>
      <c r="AA74" s="134"/>
      <c r="AB74" s="134"/>
      <c r="AC74" s="134"/>
      <c r="AD74" s="134"/>
      <c r="AE74" s="134"/>
      <c r="AF74" s="134"/>
      <c r="AG74" s="134"/>
      <c r="AH74" s="134"/>
      <c r="AI74" s="134"/>
      <c r="AJ74" s="134"/>
      <c r="AK74" s="134"/>
      <c r="AL74" s="134"/>
      <c r="AM74" s="134"/>
      <c r="AN74" s="134"/>
      <c r="AO74" s="134"/>
      <c r="AP74" s="134"/>
      <c r="AQ74" s="134"/>
      <c r="AR74" s="134"/>
      <c r="AS74" s="134"/>
      <c r="AT74" s="134"/>
    </row>
    <row r="75" spans="1:46" x14ac:dyDescent="0.4">
      <c r="A75" s="134"/>
      <c r="B75" s="134"/>
      <c r="C75" s="134"/>
      <c r="D75" s="134"/>
      <c r="E75" s="134"/>
      <c r="F75" s="134"/>
      <c r="G75" s="134"/>
      <c r="H75" s="134"/>
      <c r="I75" s="134"/>
      <c r="J75" s="134"/>
      <c r="K75" s="134"/>
      <c r="L75" s="134"/>
      <c r="M75" s="134"/>
      <c r="N75" s="134"/>
      <c r="O75" s="134"/>
      <c r="P75" s="134"/>
      <c r="Q75" s="134"/>
      <c r="R75" s="134"/>
      <c r="S75" s="134"/>
      <c r="T75" s="134"/>
      <c r="U75" s="134"/>
      <c r="V75" s="134"/>
      <c r="W75" s="134"/>
      <c r="X75" s="134"/>
      <c r="Y75" s="134"/>
      <c r="Z75" s="134"/>
      <c r="AA75" s="134"/>
      <c r="AB75" s="134"/>
      <c r="AC75" s="134"/>
      <c r="AD75" s="134"/>
      <c r="AE75" s="134"/>
      <c r="AF75" s="134"/>
      <c r="AG75" s="134"/>
      <c r="AH75" s="134"/>
      <c r="AI75" s="134"/>
      <c r="AJ75" s="134"/>
      <c r="AK75" s="134"/>
      <c r="AL75" s="134"/>
      <c r="AM75" s="134"/>
      <c r="AN75" s="134"/>
      <c r="AO75" s="134"/>
      <c r="AP75" s="134"/>
      <c r="AQ75" s="134"/>
      <c r="AR75" s="134"/>
      <c r="AS75" s="134"/>
      <c r="AT75" s="134"/>
    </row>
    <row r="76" spans="1:46" x14ac:dyDescent="0.4">
      <c r="A76" s="134"/>
      <c r="B76" s="134"/>
      <c r="C76" s="134"/>
      <c r="D76" s="134"/>
      <c r="E76" s="134"/>
      <c r="F76" s="134"/>
      <c r="G76" s="134"/>
      <c r="H76" s="134"/>
      <c r="I76" s="134"/>
      <c r="J76" s="134"/>
      <c r="K76" s="134"/>
      <c r="L76" s="134"/>
      <c r="M76" s="134"/>
      <c r="N76" s="134"/>
      <c r="O76" s="134"/>
      <c r="P76" s="134"/>
      <c r="Q76" s="134"/>
      <c r="R76" s="134"/>
      <c r="S76" s="134"/>
      <c r="T76" s="134"/>
      <c r="U76" s="134"/>
      <c r="V76" s="134"/>
      <c r="W76" s="134"/>
      <c r="X76" s="134"/>
      <c r="Y76" s="134"/>
      <c r="Z76" s="134"/>
      <c r="AA76" s="134"/>
      <c r="AB76" s="134"/>
      <c r="AC76" s="134"/>
      <c r="AD76" s="134"/>
      <c r="AE76" s="134"/>
      <c r="AF76" s="134"/>
      <c r="AG76" s="134"/>
      <c r="AH76" s="134"/>
      <c r="AI76" s="134"/>
      <c r="AJ76" s="134"/>
      <c r="AK76" s="134"/>
      <c r="AL76" s="134"/>
      <c r="AM76" s="134"/>
      <c r="AN76" s="134"/>
      <c r="AO76" s="134"/>
      <c r="AP76" s="134"/>
      <c r="AQ76" s="134"/>
      <c r="AR76" s="134"/>
      <c r="AS76" s="134"/>
      <c r="AT76" s="134"/>
    </row>
    <row r="77" spans="1:46" x14ac:dyDescent="0.4">
      <c r="A77" s="134"/>
      <c r="B77" s="134"/>
      <c r="C77" s="134"/>
      <c r="D77" s="134"/>
      <c r="E77" s="134"/>
      <c r="F77" s="134"/>
      <c r="G77" s="134"/>
      <c r="H77" s="134"/>
      <c r="I77" s="134"/>
      <c r="J77" s="134"/>
      <c r="K77" s="134"/>
      <c r="L77" s="134"/>
      <c r="M77" s="134"/>
      <c r="N77" s="134"/>
      <c r="O77" s="134"/>
      <c r="P77" s="134"/>
      <c r="Q77" s="134"/>
      <c r="R77" s="134"/>
      <c r="S77" s="134"/>
      <c r="T77" s="134"/>
      <c r="U77" s="134"/>
      <c r="V77" s="134"/>
      <c r="W77" s="134"/>
      <c r="X77" s="134"/>
      <c r="Y77" s="134"/>
      <c r="Z77" s="134"/>
      <c r="AA77" s="134"/>
      <c r="AB77" s="134"/>
      <c r="AC77" s="134"/>
      <c r="AD77" s="134"/>
      <c r="AE77" s="134"/>
      <c r="AF77" s="134"/>
      <c r="AG77" s="134"/>
      <c r="AH77" s="134"/>
      <c r="AI77" s="134"/>
      <c r="AJ77" s="134"/>
      <c r="AK77" s="134"/>
      <c r="AL77" s="134"/>
      <c r="AM77" s="134"/>
      <c r="AN77" s="134"/>
      <c r="AO77" s="134"/>
      <c r="AP77" s="134"/>
      <c r="AQ77" s="134"/>
      <c r="AR77" s="134"/>
      <c r="AS77" s="134"/>
      <c r="AT77" s="134"/>
    </row>
    <row r="78" spans="1:46" x14ac:dyDescent="0.4">
      <c r="A78" s="134"/>
      <c r="B78" s="134"/>
      <c r="C78" s="134"/>
      <c r="D78" s="134"/>
      <c r="E78" s="134"/>
      <c r="F78" s="134"/>
      <c r="G78" s="134"/>
      <c r="H78" s="134"/>
      <c r="I78" s="134"/>
      <c r="J78" s="134"/>
      <c r="K78" s="134"/>
      <c r="L78" s="134"/>
      <c r="M78" s="134"/>
      <c r="N78" s="134"/>
      <c r="O78" s="134"/>
      <c r="P78" s="134"/>
      <c r="Q78" s="134"/>
      <c r="R78" s="134"/>
      <c r="S78" s="134"/>
      <c r="T78" s="134"/>
      <c r="U78" s="134"/>
      <c r="V78" s="134"/>
      <c r="W78" s="134"/>
      <c r="X78" s="134"/>
      <c r="Y78" s="134"/>
      <c r="Z78" s="134"/>
      <c r="AA78" s="134"/>
      <c r="AB78" s="134"/>
      <c r="AC78" s="134"/>
      <c r="AD78" s="134"/>
      <c r="AE78" s="134"/>
      <c r="AF78" s="134"/>
      <c r="AG78" s="134"/>
      <c r="AH78" s="134"/>
      <c r="AI78" s="134"/>
      <c r="AJ78" s="134"/>
      <c r="AK78" s="134"/>
      <c r="AL78" s="134"/>
      <c r="AM78" s="134"/>
      <c r="AN78" s="134"/>
      <c r="AO78" s="134"/>
      <c r="AP78" s="134"/>
      <c r="AQ78" s="134"/>
      <c r="AR78" s="134"/>
      <c r="AS78" s="134"/>
      <c r="AT78" s="134"/>
    </row>
    <row r="79" spans="1:46" x14ac:dyDescent="0.4">
      <c r="A79" s="134"/>
      <c r="B79" s="134"/>
      <c r="C79" s="134"/>
      <c r="D79" s="134"/>
      <c r="E79" s="134"/>
      <c r="F79" s="134"/>
      <c r="G79" s="134"/>
      <c r="H79" s="134"/>
      <c r="I79" s="134"/>
      <c r="J79" s="134"/>
      <c r="K79" s="134"/>
      <c r="L79" s="134"/>
      <c r="M79" s="134"/>
      <c r="N79" s="134"/>
      <c r="O79" s="134"/>
      <c r="P79" s="134"/>
      <c r="Q79" s="134"/>
      <c r="R79" s="134"/>
      <c r="S79" s="134"/>
      <c r="T79" s="134"/>
      <c r="U79" s="134"/>
      <c r="V79" s="134"/>
      <c r="W79" s="134"/>
      <c r="X79" s="134"/>
      <c r="Y79" s="134"/>
      <c r="Z79" s="134"/>
      <c r="AA79" s="134"/>
      <c r="AB79" s="134"/>
      <c r="AC79" s="134"/>
      <c r="AD79" s="134"/>
      <c r="AE79" s="134"/>
      <c r="AF79" s="134"/>
      <c r="AG79" s="134"/>
      <c r="AH79" s="134"/>
      <c r="AI79" s="134"/>
      <c r="AJ79" s="134"/>
      <c r="AK79" s="134"/>
      <c r="AL79" s="134"/>
      <c r="AM79" s="134"/>
      <c r="AN79" s="134"/>
      <c r="AO79" s="134"/>
      <c r="AP79" s="134"/>
      <c r="AQ79" s="134"/>
      <c r="AR79" s="134"/>
      <c r="AS79" s="134"/>
      <c r="AT79" s="134"/>
    </row>
    <row r="80" spans="1:46" x14ac:dyDescent="0.4">
      <c r="A80" s="134"/>
      <c r="B80" s="134"/>
      <c r="C80" s="134"/>
      <c r="D80" s="134"/>
      <c r="E80" s="134"/>
      <c r="F80" s="134"/>
      <c r="G80" s="134"/>
      <c r="H80" s="134"/>
      <c r="I80" s="134"/>
      <c r="J80" s="134"/>
      <c r="K80" s="134"/>
      <c r="L80" s="134"/>
      <c r="M80" s="134"/>
      <c r="N80" s="134"/>
      <c r="O80" s="134"/>
      <c r="P80" s="134"/>
      <c r="Q80" s="134"/>
      <c r="R80" s="134"/>
      <c r="S80" s="134"/>
      <c r="T80" s="134"/>
      <c r="U80" s="134"/>
      <c r="V80" s="134"/>
      <c r="W80" s="134"/>
      <c r="X80" s="134"/>
      <c r="Y80" s="134"/>
      <c r="Z80" s="134"/>
      <c r="AA80" s="134"/>
      <c r="AB80" s="134"/>
      <c r="AC80" s="134"/>
      <c r="AD80" s="134"/>
      <c r="AE80" s="134"/>
      <c r="AF80" s="134"/>
      <c r="AG80" s="134"/>
      <c r="AH80" s="134"/>
      <c r="AI80" s="134"/>
      <c r="AJ80" s="134"/>
      <c r="AK80" s="134"/>
      <c r="AL80" s="134"/>
      <c r="AM80" s="134"/>
      <c r="AN80" s="134"/>
      <c r="AO80" s="134"/>
      <c r="AP80" s="134"/>
      <c r="AQ80" s="134"/>
      <c r="AR80" s="134"/>
      <c r="AS80" s="134"/>
      <c r="AT80" s="134"/>
    </row>
    <row r="81" spans="1:46" x14ac:dyDescent="0.4">
      <c r="A81" s="134"/>
      <c r="B81" s="134"/>
      <c r="C81" s="134"/>
      <c r="D81" s="134"/>
      <c r="E81" s="134"/>
      <c r="F81" s="134"/>
      <c r="G81" s="134"/>
      <c r="H81" s="134"/>
      <c r="I81" s="134"/>
      <c r="J81" s="134"/>
      <c r="K81" s="134"/>
      <c r="L81" s="134"/>
      <c r="M81" s="134"/>
      <c r="N81" s="134"/>
      <c r="O81" s="134"/>
      <c r="P81" s="134"/>
      <c r="Q81" s="134"/>
      <c r="R81" s="134"/>
      <c r="S81" s="134"/>
      <c r="T81" s="134"/>
      <c r="U81" s="134"/>
      <c r="V81" s="134"/>
      <c r="W81" s="134"/>
      <c r="X81" s="134"/>
      <c r="Y81" s="134"/>
      <c r="Z81" s="134"/>
      <c r="AA81" s="134"/>
      <c r="AB81" s="134"/>
      <c r="AC81" s="134"/>
      <c r="AD81" s="134"/>
      <c r="AE81" s="134"/>
      <c r="AF81" s="134"/>
      <c r="AG81" s="134"/>
      <c r="AH81" s="134"/>
      <c r="AI81" s="134"/>
      <c r="AJ81" s="134"/>
      <c r="AK81" s="134"/>
      <c r="AL81" s="134"/>
      <c r="AM81" s="134"/>
      <c r="AN81" s="134"/>
      <c r="AO81" s="134"/>
      <c r="AP81" s="134"/>
      <c r="AQ81" s="134"/>
      <c r="AR81" s="134"/>
      <c r="AS81" s="134"/>
      <c r="AT81" s="134"/>
    </row>
    <row r="82" spans="1:46" x14ac:dyDescent="0.4">
      <c r="A82" s="134"/>
      <c r="B82" s="134"/>
      <c r="C82" s="134"/>
      <c r="D82" s="134"/>
      <c r="E82" s="134"/>
      <c r="F82" s="134"/>
      <c r="G82" s="134"/>
      <c r="H82" s="134"/>
      <c r="I82" s="134"/>
      <c r="J82" s="134"/>
      <c r="K82" s="134"/>
      <c r="L82" s="134"/>
      <c r="M82" s="134"/>
      <c r="N82" s="134"/>
      <c r="O82" s="134"/>
      <c r="P82" s="134"/>
      <c r="Q82" s="134"/>
      <c r="R82" s="134"/>
      <c r="S82" s="134"/>
      <c r="T82" s="134"/>
      <c r="U82" s="134"/>
      <c r="V82" s="134"/>
      <c r="W82" s="134"/>
      <c r="X82" s="134"/>
      <c r="Y82" s="134"/>
      <c r="Z82" s="134"/>
      <c r="AA82" s="134"/>
      <c r="AB82" s="134"/>
      <c r="AC82" s="134"/>
      <c r="AD82" s="134"/>
      <c r="AE82" s="134"/>
      <c r="AF82" s="134"/>
      <c r="AG82" s="134"/>
      <c r="AH82" s="134"/>
      <c r="AI82" s="134"/>
      <c r="AJ82" s="134"/>
      <c r="AK82" s="134"/>
      <c r="AL82" s="134"/>
      <c r="AM82" s="134"/>
      <c r="AN82" s="134"/>
      <c r="AO82" s="134"/>
      <c r="AP82" s="134"/>
      <c r="AQ82" s="134"/>
      <c r="AR82" s="134"/>
      <c r="AS82" s="134"/>
      <c r="AT82" s="134"/>
    </row>
    <row r="83" spans="1:46" x14ac:dyDescent="0.4">
      <c r="A83" s="134"/>
      <c r="B83" s="134"/>
      <c r="C83" s="134"/>
      <c r="D83" s="134"/>
      <c r="E83" s="134"/>
      <c r="F83" s="134"/>
      <c r="G83" s="134"/>
      <c r="H83" s="134"/>
      <c r="I83" s="134"/>
      <c r="J83" s="134"/>
      <c r="K83" s="134"/>
      <c r="L83" s="134"/>
      <c r="M83" s="134"/>
      <c r="N83" s="134"/>
      <c r="O83" s="134"/>
      <c r="P83" s="134"/>
      <c r="Q83" s="134"/>
      <c r="R83" s="134"/>
      <c r="S83" s="134"/>
      <c r="T83" s="134"/>
      <c r="U83" s="134"/>
      <c r="V83" s="134"/>
      <c r="W83" s="134"/>
      <c r="X83" s="134"/>
      <c r="Y83" s="134"/>
      <c r="Z83" s="134"/>
      <c r="AA83" s="134"/>
      <c r="AB83" s="134"/>
      <c r="AC83" s="134"/>
      <c r="AD83" s="134"/>
      <c r="AE83" s="134"/>
      <c r="AF83" s="134"/>
      <c r="AG83" s="134"/>
      <c r="AH83" s="134"/>
      <c r="AI83" s="134"/>
      <c r="AJ83" s="134"/>
      <c r="AK83" s="134"/>
      <c r="AL83" s="134"/>
      <c r="AM83" s="134"/>
      <c r="AN83" s="134"/>
      <c r="AO83" s="134"/>
      <c r="AP83" s="134"/>
      <c r="AQ83" s="134"/>
      <c r="AR83" s="134"/>
      <c r="AS83" s="134"/>
      <c r="AT83" s="134"/>
    </row>
    <row r="84" spans="1:46" x14ac:dyDescent="0.4">
      <c r="A84" s="134"/>
      <c r="B84" s="134"/>
      <c r="C84" s="134"/>
      <c r="D84" s="134"/>
      <c r="E84" s="134"/>
      <c r="F84" s="134"/>
      <c r="G84" s="134"/>
      <c r="H84" s="134"/>
      <c r="I84" s="134"/>
      <c r="J84" s="134"/>
      <c r="K84" s="134"/>
      <c r="L84" s="134"/>
      <c r="M84" s="134"/>
      <c r="N84" s="134"/>
      <c r="O84" s="134"/>
      <c r="P84" s="134"/>
      <c r="Q84" s="134"/>
      <c r="R84" s="134"/>
      <c r="S84" s="134"/>
      <c r="T84" s="134"/>
      <c r="U84" s="134"/>
      <c r="V84" s="134"/>
      <c r="W84" s="134"/>
      <c r="X84" s="134"/>
      <c r="Y84" s="134"/>
      <c r="Z84" s="134"/>
      <c r="AA84" s="134"/>
      <c r="AB84" s="134"/>
      <c r="AC84" s="134"/>
      <c r="AD84" s="134"/>
      <c r="AE84" s="134"/>
      <c r="AF84" s="134"/>
      <c r="AG84" s="134"/>
      <c r="AH84" s="134"/>
      <c r="AI84" s="134"/>
      <c r="AJ84" s="134"/>
      <c r="AK84" s="134"/>
      <c r="AL84" s="134"/>
      <c r="AM84" s="134"/>
      <c r="AN84" s="134"/>
      <c r="AO84" s="134"/>
      <c r="AP84" s="134"/>
      <c r="AQ84" s="134"/>
      <c r="AR84" s="134"/>
      <c r="AS84" s="134"/>
      <c r="AT84" s="134"/>
    </row>
    <row r="85" spans="1:46" x14ac:dyDescent="0.4">
      <c r="A85" s="134"/>
      <c r="B85" s="134"/>
      <c r="C85" s="134"/>
      <c r="D85" s="134"/>
      <c r="E85" s="134"/>
      <c r="F85" s="134"/>
      <c r="G85" s="134"/>
      <c r="H85" s="134"/>
      <c r="I85" s="134"/>
      <c r="J85" s="134"/>
      <c r="K85" s="134"/>
      <c r="L85" s="134"/>
      <c r="M85" s="134"/>
      <c r="N85" s="134"/>
      <c r="O85" s="134"/>
      <c r="P85" s="134"/>
      <c r="Q85" s="134"/>
      <c r="R85" s="134"/>
      <c r="S85" s="134"/>
      <c r="T85" s="134"/>
      <c r="U85" s="134"/>
      <c r="V85" s="134"/>
      <c r="W85" s="134"/>
      <c r="X85" s="134"/>
      <c r="Y85" s="134"/>
      <c r="Z85" s="134"/>
      <c r="AA85" s="134"/>
      <c r="AB85" s="134"/>
      <c r="AC85" s="134"/>
      <c r="AD85" s="134"/>
      <c r="AE85" s="134"/>
      <c r="AF85" s="134"/>
      <c r="AG85" s="134"/>
      <c r="AH85" s="134"/>
      <c r="AI85" s="134"/>
      <c r="AJ85" s="134"/>
      <c r="AK85" s="134"/>
      <c r="AL85" s="134"/>
      <c r="AM85" s="134"/>
      <c r="AN85" s="134"/>
      <c r="AO85" s="134"/>
      <c r="AP85" s="134"/>
      <c r="AQ85" s="134"/>
      <c r="AR85" s="134"/>
      <c r="AS85" s="134"/>
      <c r="AT85" s="134"/>
    </row>
    <row r="86" spans="1:46" x14ac:dyDescent="0.4">
      <c r="A86" s="134"/>
      <c r="B86" s="134"/>
      <c r="C86" s="134"/>
      <c r="D86" s="134"/>
      <c r="E86" s="134"/>
      <c r="F86" s="134"/>
      <c r="G86" s="134"/>
      <c r="H86" s="134"/>
      <c r="I86" s="134"/>
      <c r="J86" s="134"/>
      <c r="K86" s="134"/>
      <c r="L86" s="134"/>
      <c r="M86" s="134"/>
      <c r="N86" s="134"/>
      <c r="O86" s="134"/>
      <c r="P86" s="134"/>
      <c r="Q86" s="134"/>
      <c r="R86" s="134"/>
      <c r="S86" s="134"/>
      <c r="T86" s="134"/>
      <c r="U86" s="134"/>
      <c r="V86" s="134"/>
      <c r="W86" s="134"/>
      <c r="X86" s="134"/>
      <c r="Y86" s="134"/>
      <c r="Z86" s="134"/>
      <c r="AA86" s="134"/>
      <c r="AB86" s="134"/>
      <c r="AC86" s="134"/>
      <c r="AD86" s="134"/>
      <c r="AE86" s="134"/>
      <c r="AF86" s="134"/>
      <c r="AG86" s="134"/>
      <c r="AH86" s="134"/>
      <c r="AI86" s="134"/>
      <c r="AJ86" s="134"/>
      <c r="AK86" s="134"/>
      <c r="AL86" s="134"/>
      <c r="AM86" s="134"/>
      <c r="AN86" s="134"/>
      <c r="AO86" s="134"/>
      <c r="AP86" s="134"/>
      <c r="AQ86" s="134"/>
      <c r="AR86" s="134"/>
      <c r="AS86" s="134"/>
      <c r="AT86" s="134"/>
    </row>
    <row r="87" spans="1:46" x14ac:dyDescent="0.4">
      <c r="A87" s="134"/>
      <c r="B87" s="134"/>
      <c r="C87" s="134"/>
      <c r="D87" s="134"/>
      <c r="E87" s="134"/>
      <c r="F87" s="134"/>
      <c r="G87" s="134"/>
      <c r="H87" s="134"/>
      <c r="I87" s="134"/>
      <c r="J87" s="134"/>
      <c r="K87" s="134"/>
      <c r="L87" s="134"/>
      <c r="M87" s="134"/>
      <c r="N87" s="134"/>
      <c r="O87" s="134"/>
      <c r="P87" s="134"/>
      <c r="Q87" s="134"/>
      <c r="R87" s="134"/>
      <c r="S87" s="134"/>
      <c r="T87" s="134"/>
      <c r="U87" s="134"/>
      <c r="V87" s="134"/>
      <c r="W87" s="134"/>
      <c r="X87" s="134"/>
      <c r="Y87" s="134"/>
      <c r="Z87" s="134"/>
      <c r="AA87" s="134"/>
      <c r="AB87" s="134"/>
      <c r="AC87" s="134"/>
      <c r="AD87" s="134"/>
      <c r="AE87" s="134"/>
      <c r="AF87" s="134"/>
      <c r="AG87" s="134"/>
      <c r="AH87" s="134"/>
      <c r="AI87" s="134"/>
      <c r="AJ87" s="134"/>
      <c r="AK87" s="134"/>
      <c r="AL87" s="134"/>
      <c r="AM87" s="134"/>
      <c r="AN87" s="134"/>
      <c r="AO87" s="134"/>
      <c r="AP87" s="134"/>
      <c r="AQ87" s="134"/>
      <c r="AR87" s="134"/>
      <c r="AS87" s="134"/>
      <c r="AT87" s="134"/>
    </row>
    <row r="88" spans="1:46" x14ac:dyDescent="0.4">
      <c r="A88" s="134"/>
      <c r="B88" s="134"/>
      <c r="C88" s="134"/>
      <c r="D88" s="134"/>
      <c r="E88" s="134"/>
      <c r="F88" s="134"/>
      <c r="G88" s="134"/>
      <c r="H88" s="134"/>
      <c r="I88" s="134"/>
      <c r="J88" s="134"/>
      <c r="K88" s="134"/>
      <c r="L88" s="134"/>
      <c r="M88" s="134"/>
      <c r="N88" s="134"/>
      <c r="O88" s="134"/>
      <c r="P88" s="134"/>
      <c r="Q88" s="134"/>
      <c r="R88" s="134"/>
      <c r="S88" s="134"/>
      <c r="T88" s="134"/>
      <c r="U88" s="134"/>
      <c r="V88" s="134"/>
      <c r="W88" s="134"/>
      <c r="X88" s="134"/>
      <c r="Y88" s="134"/>
      <c r="Z88" s="134"/>
      <c r="AA88" s="134"/>
      <c r="AB88" s="134"/>
      <c r="AC88" s="134"/>
      <c r="AD88" s="134"/>
      <c r="AE88" s="134"/>
      <c r="AF88" s="134"/>
      <c r="AG88" s="134"/>
      <c r="AH88" s="134"/>
      <c r="AI88" s="134"/>
      <c r="AJ88" s="134"/>
      <c r="AK88" s="134"/>
      <c r="AL88" s="134"/>
      <c r="AM88" s="134"/>
      <c r="AN88" s="134"/>
      <c r="AO88" s="134"/>
      <c r="AP88" s="134"/>
      <c r="AQ88" s="134"/>
      <c r="AR88" s="134"/>
      <c r="AS88" s="134"/>
      <c r="AT88" s="134"/>
    </row>
    <row r="89" spans="1:46" x14ac:dyDescent="0.4">
      <c r="A89" s="134"/>
      <c r="B89" s="134"/>
      <c r="C89" s="134"/>
      <c r="D89" s="134"/>
      <c r="E89" s="134"/>
      <c r="F89" s="134"/>
      <c r="G89" s="134"/>
      <c r="H89" s="134"/>
      <c r="I89" s="134"/>
      <c r="J89" s="134"/>
      <c r="K89" s="134"/>
      <c r="L89" s="134"/>
      <c r="M89" s="134"/>
      <c r="N89" s="134"/>
      <c r="O89" s="134"/>
      <c r="P89" s="134"/>
      <c r="Q89" s="134"/>
      <c r="R89" s="134"/>
      <c r="S89" s="134"/>
      <c r="T89" s="134"/>
      <c r="U89" s="134"/>
      <c r="V89" s="134"/>
      <c r="W89" s="134"/>
      <c r="X89" s="134"/>
      <c r="Y89" s="134"/>
      <c r="Z89" s="134"/>
      <c r="AA89" s="134"/>
      <c r="AB89" s="134"/>
      <c r="AC89" s="134"/>
      <c r="AD89" s="134"/>
      <c r="AE89" s="134"/>
      <c r="AF89" s="134"/>
      <c r="AG89" s="134"/>
      <c r="AH89" s="134"/>
      <c r="AI89" s="134"/>
      <c r="AJ89" s="134"/>
      <c r="AK89" s="134"/>
      <c r="AL89" s="134"/>
      <c r="AM89" s="134"/>
      <c r="AN89" s="134"/>
      <c r="AO89" s="134"/>
      <c r="AP89" s="134"/>
      <c r="AQ89" s="134"/>
      <c r="AR89" s="134"/>
      <c r="AS89" s="134"/>
      <c r="AT89" s="134"/>
    </row>
    <row r="90" spans="1:46" x14ac:dyDescent="0.4">
      <c r="A90" s="134"/>
      <c r="B90" s="134"/>
      <c r="C90" s="134"/>
      <c r="D90" s="134"/>
      <c r="E90" s="134"/>
      <c r="F90" s="134"/>
      <c r="G90" s="134"/>
      <c r="H90" s="134"/>
      <c r="I90" s="134"/>
      <c r="J90" s="134"/>
      <c r="K90" s="134"/>
      <c r="L90" s="134"/>
      <c r="M90" s="134"/>
      <c r="N90" s="134"/>
      <c r="O90" s="134"/>
      <c r="P90" s="134"/>
      <c r="Q90" s="134"/>
      <c r="R90" s="134"/>
      <c r="S90" s="134"/>
      <c r="T90" s="134"/>
      <c r="U90" s="134"/>
      <c r="V90" s="134"/>
      <c r="W90" s="134"/>
      <c r="X90" s="134"/>
      <c r="Y90" s="134"/>
      <c r="Z90" s="134"/>
      <c r="AA90" s="134"/>
      <c r="AB90" s="134"/>
      <c r="AC90" s="134"/>
      <c r="AD90" s="134"/>
      <c r="AE90" s="134"/>
      <c r="AF90" s="134"/>
      <c r="AG90" s="134"/>
      <c r="AH90" s="134"/>
      <c r="AI90" s="134"/>
      <c r="AJ90" s="134"/>
      <c r="AK90" s="134"/>
      <c r="AL90" s="134"/>
      <c r="AM90" s="134"/>
      <c r="AN90" s="134"/>
      <c r="AO90" s="134"/>
      <c r="AP90" s="134"/>
      <c r="AQ90" s="134"/>
      <c r="AR90" s="134"/>
      <c r="AS90" s="134"/>
      <c r="AT90" s="134"/>
    </row>
    <row r="91" spans="1:46" x14ac:dyDescent="0.4">
      <c r="A91" s="134"/>
      <c r="B91" s="134"/>
      <c r="C91" s="134"/>
      <c r="D91" s="134"/>
      <c r="E91" s="134"/>
      <c r="F91" s="134"/>
      <c r="G91" s="134"/>
      <c r="H91" s="134"/>
      <c r="I91" s="134"/>
      <c r="J91" s="134"/>
      <c r="K91" s="134"/>
      <c r="L91" s="134"/>
      <c r="M91" s="134"/>
      <c r="N91" s="134"/>
      <c r="O91" s="134"/>
      <c r="P91" s="134"/>
      <c r="Q91" s="134"/>
      <c r="R91" s="134"/>
      <c r="S91" s="134"/>
      <c r="T91" s="134"/>
      <c r="U91" s="134"/>
      <c r="V91" s="134"/>
      <c r="W91" s="134"/>
      <c r="X91" s="134"/>
      <c r="Y91" s="134"/>
      <c r="Z91" s="134"/>
      <c r="AA91" s="134"/>
      <c r="AB91" s="134"/>
      <c r="AC91" s="134"/>
      <c r="AD91" s="134"/>
      <c r="AE91" s="134"/>
      <c r="AF91" s="134"/>
      <c r="AG91" s="134"/>
      <c r="AH91" s="134"/>
      <c r="AI91" s="134"/>
      <c r="AJ91" s="134"/>
      <c r="AK91" s="134"/>
      <c r="AL91" s="134"/>
      <c r="AM91" s="134"/>
      <c r="AN91" s="134"/>
      <c r="AO91" s="134"/>
      <c r="AP91" s="134"/>
      <c r="AQ91" s="134"/>
      <c r="AR91" s="134"/>
      <c r="AS91" s="134"/>
      <c r="AT91" s="134"/>
    </row>
    <row r="92" spans="1:46" x14ac:dyDescent="0.4">
      <c r="A92" s="134"/>
      <c r="B92" s="134"/>
      <c r="C92" s="134"/>
      <c r="D92" s="134"/>
      <c r="E92" s="134"/>
      <c r="F92" s="134"/>
      <c r="G92" s="134"/>
      <c r="H92" s="134"/>
      <c r="I92" s="134"/>
      <c r="J92" s="134"/>
      <c r="K92" s="134"/>
      <c r="L92" s="134"/>
      <c r="M92" s="134"/>
      <c r="N92" s="134"/>
      <c r="O92" s="134"/>
      <c r="P92" s="134"/>
      <c r="Q92" s="134"/>
      <c r="R92" s="134"/>
      <c r="S92" s="134"/>
      <c r="T92" s="134"/>
      <c r="U92" s="134"/>
      <c r="V92" s="134"/>
      <c r="W92" s="134"/>
      <c r="X92" s="134"/>
      <c r="Y92" s="134"/>
      <c r="Z92" s="134"/>
      <c r="AA92" s="134"/>
      <c r="AB92" s="134"/>
      <c r="AC92" s="134"/>
      <c r="AD92" s="134"/>
      <c r="AE92" s="134"/>
      <c r="AF92" s="134"/>
      <c r="AG92" s="134"/>
      <c r="AH92" s="134"/>
      <c r="AI92" s="134"/>
      <c r="AJ92" s="134"/>
      <c r="AK92" s="134"/>
      <c r="AL92" s="134"/>
      <c r="AM92" s="134"/>
      <c r="AN92" s="134"/>
      <c r="AO92" s="134"/>
      <c r="AP92" s="134"/>
      <c r="AQ92" s="134"/>
      <c r="AR92" s="134"/>
      <c r="AS92" s="134"/>
      <c r="AT92" s="134"/>
    </row>
    <row r="93" spans="1:46" x14ac:dyDescent="0.4">
      <c r="A93" s="134"/>
      <c r="B93" s="134"/>
      <c r="C93" s="134"/>
      <c r="D93" s="134"/>
      <c r="E93" s="134"/>
      <c r="F93" s="134"/>
      <c r="G93" s="134"/>
      <c r="H93" s="134"/>
      <c r="I93" s="134"/>
      <c r="J93" s="134"/>
      <c r="K93" s="134"/>
      <c r="L93" s="134"/>
      <c r="M93" s="134"/>
      <c r="N93" s="134"/>
      <c r="O93" s="134"/>
      <c r="P93" s="134"/>
      <c r="Q93" s="134"/>
      <c r="R93" s="134"/>
      <c r="S93" s="134"/>
      <c r="T93" s="134"/>
      <c r="U93" s="134"/>
      <c r="V93" s="134"/>
      <c r="W93" s="134"/>
      <c r="X93" s="134"/>
      <c r="Y93" s="134"/>
      <c r="Z93" s="134"/>
      <c r="AA93" s="134"/>
      <c r="AB93" s="134"/>
      <c r="AC93" s="134"/>
      <c r="AD93" s="134"/>
      <c r="AE93" s="134"/>
      <c r="AF93" s="134"/>
      <c r="AG93" s="134"/>
      <c r="AH93" s="134"/>
      <c r="AI93" s="134"/>
      <c r="AJ93" s="134"/>
      <c r="AK93" s="134"/>
      <c r="AL93" s="134"/>
      <c r="AM93" s="134"/>
      <c r="AN93" s="134"/>
      <c r="AO93" s="134"/>
      <c r="AP93" s="134"/>
      <c r="AQ93" s="134"/>
      <c r="AR93" s="134"/>
      <c r="AS93" s="134"/>
      <c r="AT93" s="134"/>
    </row>
    <row r="94" spans="1:46" x14ac:dyDescent="0.4">
      <c r="A94" s="134"/>
      <c r="B94" s="134"/>
      <c r="C94" s="134"/>
      <c r="D94" s="134"/>
      <c r="E94" s="134"/>
      <c r="F94" s="134"/>
      <c r="G94" s="134"/>
      <c r="H94" s="134"/>
      <c r="I94" s="134"/>
      <c r="J94" s="134"/>
      <c r="K94" s="134"/>
      <c r="L94" s="134"/>
      <c r="M94" s="134"/>
      <c r="N94" s="134"/>
      <c r="O94" s="134"/>
      <c r="P94" s="134"/>
      <c r="Q94" s="134"/>
      <c r="R94" s="134"/>
      <c r="S94" s="134"/>
      <c r="T94" s="134"/>
      <c r="U94" s="134"/>
      <c r="V94" s="134"/>
      <c r="W94" s="134"/>
      <c r="X94" s="134"/>
      <c r="Y94" s="134"/>
      <c r="Z94" s="134"/>
      <c r="AA94" s="134"/>
      <c r="AB94" s="134"/>
      <c r="AC94" s="134"/>
      <c r="AD94" s="134"/>
      <c r="AE94" s="134"/>
      <c r="AF94" s="134"/>
      <c r="AG94" s="134"/>
      <c r="AH94" s="134"/>
      <c r="AI94" s="134"/>
      <c r="AJ94" s="134"/>
      <c r="AK94" s="134"/>
      <c r="AL94" s="134"/>
      <c r="AM94" s="134"/>
      <c r="AN94" s="134"/>
      <c r="AO94" s="134"/>
      <c r="AP94" s="134"/>
      <c r="AQ94" s="134"/>
      <c r="AR94" s="134"/>
      <c r="AS94" s="134"/>
      <c r="AT94" s="134"/>
    </row>
    <row r="95" spans="1:46" x14ac:dyDescent="0.4">
      <c r="A95" s="134"/>
      <c r="B95" s="134"/>
      <c r="C95" s="134"/>
      <c r="D95" s="134"/>
      <c r="E95" s="134"/>
      <c r="F95" s="134"/>
      <c r="G95" s="134"/>
      <c r="H95" s="134"/>
      <c r="I95" s="134"/>
      <c r="J95" s="134"/>
      <c r="K95" s="134"/>
      <c r="L95" s="134"/>
      <c r="M95" s="134"/>
      <c r="N95" s="134"/>
      <c r="O95" s="134"/>
      <c r="P95" s="134"/>
      <c r="Q95" s="134"/>
      <c r="R95" s="134"/>
      <c r="S95" s="134"/>
      <c r="T95" s="134"/>
      <c r="U95" s="134"/>
      <c r="V95" s="134"/>
      <c r="W95" s="134"/>
      <c r="X95" s="134"/>
      <c r="Y95" s="134"/>
      <c r="Z95" s="134"/>
      <c r="AA95" s="134"/>
      <c r="AB95" s="134"/>
      <c r="AC95" s="134"/>
      <c r="AD95" s="134"/>
      <c r="AE95" s="134"/>
      <c r="AF95" s="134"/>
      <c r="AG95" s="134"/>
      <c r="AH95" s="134"/>
      <c r="AI95" s="134"/>
      <c r="AJ95" s="134"/>
      <c r="AK95" s="134"/>
      <c r="AL95" s="134"/>
      <c r="AM95" s="134"/>
      <c r="AN95" s="134"/>
      <c r="AO95" s="134"/>
      <c r="AP95" s="134"/>
      <c r="AQ95" s="134"/>
      <c r="AR95" s="134"/>
      <c r="AS95" s="134"/>
      <c r="AT95" s="134"/>
    </row>
    <row r="96" spans="1:46" x14ac:dyDescent="0.4">
      <c r="A96" s="134"/>
      <c r="B96" s="134"/>
      <c r="C96" s="134"/>
      <c r="D96" s="134"/>
      <c r="E96" s="134"/>
      <c r="F96" s="134"/>
      <c r="G96" s="134"/>
      <c r="H96" s="134"/>
      <c r="I96" s="134"/>
      <c r="J96" s="134"/>
      <c r="K96" s="134"/>
      <c r="L96" s="134"/>
      <c r="M96" s="134"/>
      <c r="N96" s="134"/>
      <c r="O96" s="134"/>
      <c r="P96" s="134"/>
      <c r="Q96" s="134"/>
      <c r="R96" s="134"/>
      <c r="S96" s="134"/>
      <c r="T96" s="134"/>
      <c r="U96" s="134"/>
      <c r="V96" s="134"/>
      <c r="W96" s="134"/>
      <c r="X96" s="134"/>
      <c r="Y96" s="134"/>
      <c r="Z96" s="134"/>
      <c r="AA96" s="134"/>
      <c r="AB96" s="134"/>
      <c r="AC96" s="134"/>
      <c r="AD96" s="134"/>
      <c r="AE96" s="134"/>
      <c r="AF96" s="134"/>
      <c r="AG96" s="134"/>
      <c r="AH96" s="134"/>
      <c r="AI96" s="134"/>
      <c r="AJ96" s="134"/>
      <c r="AK96" s="134"/>
      <c r="AL96" s="134"/>
      <c r="AM96" s="134"/>
      <c r="AN96" s="134"/>
      <c r="AO96" s="134"/>
      <c r="AP96" s="134"/>
      <c r="AQ96" s="134"/>
      <c r="AR96" s="134"/>
      <c r="AS96" s="134"/>
      <c r="AT96" s="134"/>
    </row>
    <row r="97" spans="1:46" x14ac:dyDescent="0.4">
      <c r="A97" s="134"/>
      <c r="B97" s="134"/>
      <c r="C97" s="134"/>
      <c r="D97" s="134"/>
      <c r="E97" s="134"/>
      <c r="F97" s="134"/>
      <c r="G97" s="134"/>
      <c r="H97" s="134"/>
      <c r="I97" s="134"/>
      <c r="J97" s="134"/>
      <c r="K97" s="134"/>
      <c r="L97" s="134"/>
      <c r="M97" s="134"/>
      <c r="N97" s="134"/>
      <c r="O97" s="134"/>
      <c r="P97" s="134"/>
      <c r="Q97" s="134"/>
      <c r="R97" s="134"/>
      <c r="S97" s="134"/>
      <c r="T97" s="134"/>
      <c r="U97" s="134"/>
      <c r="V97" s="134"/>
      <c r="W97" s="134"/>
      <c r="X97" s="134"/>
      <c r="Y97" s="134"/>
      <c r="Z97" s="134"/>
      <c r="AA97" s="134"/>
      <c r="AB97" s="134"/>
      <c r="AC97" s="134"/>
      <c r="AD97" s="134"/>
      <c r="AE97" s="134"/>
      <c r="AF97" s="134"/>
      <c r="AG97" s="134"/>
      <c r="AH97" s="134"/>
      <c r="AI97" s="134"/>
      <c r="AJ97" s="134"/>
      <c r="AK97" s="134"/>
      <c r="AL97" s="134"/>
      <c r="AM97" s="134"/>
      <c r="AN97" s="134"/>
      <c r="AO97" s="134"/>
      <c r="AP97" s="134"/>
      <c r="AQ97" s="134"/>
      <c r="AR97" s="134"/>
      <c r="AS97" s="134"/>
      <c r="AT97" s="134"/>
    </row>
    <row r="98" spans="1:46" x14ac:dyDescent="0.4">
      <c r="A98" s="134"/>
      <c r="B98" s="134"/>
      <c r="C98" s="134"/>
      <c r="D98" s="134"/>
      <c r="E98" s="134"/>
      <c r="F98" s="134"/>
      <c r="G98" s="134"/>
      <c r="H98" s="134"/>
      <c r="I98" s="134"/>
      <c r="J98" s="134"/>
      <c r="K98" s="134"/>
      <c r="L98" s="134"/>
      <c r="M98" s="134"/>
      <c r="N98" s="134"/>
      <c r="O98" s="134"/>
      <c r="P98" s="134"/>
      <c r="Q98" s="134"/>
      <c r="R98" s="134"/>
      <c r="S98" s="134"/>
      <c r="T98" s="134"/>
      <c r="U98" s="134"/>
      <c r="V98" s="134"/>
      <c r="W98" s="134"/>
      <c r="X98" s="134"/>
      <c r="Y98" s="134"/>
      <c r="Z98" s="134"/>
      <c r="AA98" s="134"/>
      <c r="AB98" s="134"/>
      <c r="AC98" s="134"/>
      <c r="AD98" s="134"/>
      <c r="AE98" s="134"/>
      <c r="AF98" s="134"/>
      <c r="AG98" s="134"/>
      <c r="AH98" s="134"/>
      <c r="AI98" s="134"/>
      <c r="AJ98" s="134"/>
      <c r="AK98" s="134"/>
      <c r="AL98" s="134"/>
      <c r="AM98" s="134"/>
      <c r="AN98" s="134"/>
      <c r="AO98" s="134"/>
      <c r="AP98" s="134"/>
      <c r="AQ98" s="134"/>
      <c r="AR98" s="134"/>
      <c r="AS98" s="134"/>
      <c r="AT98" s="134"/>
    </row>
    <row r="99" spans="1:46" x14ac:dyDescent="0.4">
      <c r="A99" s="134"/>
      <c r="B99" s="134"/>
      <c r="C99" s="134"/>
      <c r="D99" s="134"/>
      <c r="E99" s="134"/>
      <c r="F99" s="134"/>
      <c r="G99" s="134"/>
      <c r="H99" s="134"/>
      <c r="I99" s="134"/>
      <c r="J99" s="134"/>
      <c r="K99" s="134"/>
      <c r="L99" s="134"/>
      <c r="M99" s="134"/>
      <c r="N99" s="134"/>
      <c r="O99" s="134"/>
      <c r="P99" s="134"/>
      <c r="Q99" s="134"/>
      <c r="R99" s="134"/>
      <c r="S99" s="134"/>
      <c r="T99" s="134"/>
      <c r="U99" s="134"/>
      <c r="V99" s="134"/>
      <c r="W99" s="134"/>
      <c r="X99" s="134"/>
      <c r="Y99" s="134"/>
      <c r="Z99" s="134"/>
      <c r="AA99" s="134"/>
      <c r="AB99" s="134"/>
      <c r="AC99" s="134"/>
      <c r="AD99" s="134"/>
      <c r="AE99" s="134"/>
      <c r="AF99" s="134"/>
      <c r="AG99" s="134"/>
      <c r="AH99" s="134"/>
      <c r="AI99" s="134"/>
      <c r="AJ99" s="134"/>
      <c r="AK99" s="134"/>
      <c r="AL99" s="134"/>
      <c r="AM99" s="134"/>
      <c r="AN99" s="134"/>
      <c r="AO99" s="134"/>
      <c r="AP99" s="134"/>
      <c r="AQ99" s="134"/>
      <c r="AR99" s="134"/>
      <c r="AS99" s="134"/>
      <c r="AT99" s="134"/>
    </row>
    <row r="100" spans="1:46" x14ac:dyDescent="0.4">
      <c r="A100" s="134"/>
      <c r="B100" s="134"/>
      <c r="C100" s="134"/>
      <c r="D100" s="134"/>
      <c r="E100" s="134"/>
      <c r="F100" s="134"/>
      <c r="G100" s="134"/>
      <c r="H100" s="134"/>
      <c r="I100" s="134"/>
      <c r="J100" s="134"/>
      <c r="K100" s="134"/>
      <c r="L100" s="134"/>
      <c r="M100" s="134"/>
      <c r="N100" s="134"/>
      <c r="O100" s="134"/>
      <c r="P100" s="134"/>
      <c r="Q100" s="134"/>
      <c r="R100" s="134"/>
      <c r="S100" s="134"/>
      <c r="T100" s="134"/>
      <c r="U100" s="134"/>
      <c r="V100" s="134"/>
      <c r="W100" s="134"/>
      <c r="X100" s="134"/>
      <c r="Y100" s="134"/>
      <c r="Z100" s="134"/>
      <c r="AA100" s="134"/>
      <c r="AB100" s="134"/>
      <c r="AC100" s="134"/>
      <c r="AD100" s="134"/>
      <c r="AE100" s="134"/>
      <c r="AF100" s="134"/>
      <c r="AG100" s="134"/>
      <c r="AH100" s="134"/>
      <c r="AI100" s="134"/>
      <c r="AJ100" s="134"/>
      <c r="AK100" s="134"/>
      <c r="AL100" s="134"/>
      <c r="AM100" s="134"/>
      <c r="AN100" s="134"/>
      <c r="AO100" s="134"/>
      <c r="AP100" s="134"/>
      <c r="AQ100" s="134"/>
      <c r="AR100" s="134"/>
      <c r="AS100" s="134"/>
      <c r="AT100" s="134"/>
    </row>
    <row r="101" spans="1:46" x14ac:dyDescent="0.4">
      <c r="A101" s="134"/>
      <c r="B101" s="134"/>
      <c r="C101" s="134"/>
      <c r="D101" s="134"/>
      <c r="E101" s="134"/>
      <c r="F101" s="134"/>
      <c r="G101" s="134"/>
      <c r="H101" s="134"/>
      <c r="I101" s="134"/>
      <c r="J101" s="134"/>
      <c r="K101" s="134"/>
      <c r="L101" s="134"/>
      <c r="M101" s="134"/>
      <c r="N101" s="134"/>
      <c r="O101" s="134"/>
      <c r="P101" s="134"/>
      <c r="Q101" s="134"/>
      <c r="R101" s="134"/>
      <c r="S101" s="134"/>
      <c r="T101" s="134"/>
      <c r="U101" s="134"/>
      <c r="V101" s="134"/>
      <c r="W101" s="134"/>
      <c r="X101" s="134"/>
      <c r="Y101" s="134"/>
      <c r="Z101" s="134"/>
      <c r="AA101" s="134"/>
      <c r="AB101" s="134"/>
      <c r="AC101" s="134"/>
      <c r="AD101" s="134"/>
      <c r="AE101" s="134"/>
      <c r="AF101" s="134"/>
      <c r="AG101" s="134"/>
      <c r="AH101" s="134"/>
      <c r="AI101" s="134"/>
      <c r="AJ101" s="134"/>
      <c r="AK101" s="134"/>
      <c r="AL101" s="134"/>
      <c r="AM101" s="134"/>
      <c r="AN101" s="134"/>
      <c r="AO101" s="134"/>
      <c r="AP101" s="134"/>
      <c r="AQ101" s="134"/>
      <c r="AR101" s="134"/>
      <c r="AS101" s="134"/>
      <c r="AT101" s="134"/>
    </row>
    <row r="102" spans="1:46" x14ac:dyDescent="0.4">
      <c r="A102" s="134"/>
      <c r="B102" s="134"/>
      <c r="C102" s="134"/>
      <c r="D102" s="134"/>
      <c r="E102" s="134"/>
      <c r="F102" s="134"/>
      <c r="G102" s="134"/>
      <c r="H102" s="134"/>
      <c r="I102" s="134"/>
      <c r="J102" s="134"/>
      <c r="K102" s="134"/>
      <c r="L102" s="134"/>
      <c r="M102" s="134"/>
      <c r="N102" s="134"/>
      <c r="O102" s="134"/>
      <c r="P102" s="134"/>
      <c r="Q102" s="134"/>
      <c r="R102" s="134"/>
      <c r="S102" s="134"/>
      <c r="T102" s="134"/>
      <c r="U102" s="134"/>
      <c r="V102" s="134"/>
      <c r="W102" s="134"/>
      <c r="X102" s="134"/>
      <c r="Y102" s="134"/>
      <c r="Z102" s="134"/>
      <c r="AA102" s="134"/>
      <c r="AB102" s="134"/>
      <c r="AC102" s="134"/>
      <c r="AD102" s="134"/>
      <c r="AE102" s="134"/>
      <c r="AF102" s="134"/>
      <c r="AG102" s="134"/>
      <c r="AH102" s="134"/>
      <c r="AI102" s="134"/>
      <c r="AJ102" s="134"/>
      <c r="AK102" s="134"/>
      <c r="AL102" s="134"/>
      <c r="AM102" s="134"/>
      <c r="AN102" s="134"/>
      <c r="AO102" s="134"/>
      <c r="AP102" s="134"/>
      <c r="AQ102" s="134"/>
      <c r="AR102" s="134"/>
      <c r="AS102" s="134"/>
      <c r="AT102" s="134"/>
    </row>
  </sheetData>
  <sheetProtection algorithmName="SHA-512" hashValue="qXCNVZuACfpUnSzrQiZWKgzrrh2RD4gizq1NA3tfv8pclQi8IrGL2xmTpNM9jYwmQgEPcnarUp0Rk4uN2y9icg==" saltValue="sHZS5kz/YxJzWB+RdDoBzw==" spinCount="100000" sheet="1" objects="1" scenarios="1"/>
  <mergeCells count="70">
    <mergeCell ref="F1:J2"/>
    <mergeCell ref="K1:AC2"/>
    <mergeCell ref="A1:B2"/>
    <mergeCell ref="C1:C2"/>
    <mergeCell ref="A4:A5"/>
    <mergeCell ref="B4:B5"/>
    <mergeCell ref="C4:C5"/>
    <mergeCell ref="D4:D5"/>
    <mergeCell ref="E4:E5"/>
    <mergeCell ref="F4:F5"/>
    <mergeCell ref="M4:M5"/>
    <mergeCell ref="N4:P4"/>
    <mergeCell ref="AC4:AC5"/>
    <mergeCell ref="H3:L3"/>
    <mergeCell ref="G4:G5"/>
    <mergeCell ref="H4:L5"/>
    <mergeCell ref="AD10:AD13"/>
    <mergeCell ref="AE10:AG15"/>
    <mergeCell ref="H11:L11"/>
    <mergeCell ref="H12:L12"/>
    <mergeCell ref="H13:L13"/>
    <mergeCell ref="H14:L14"/>
    <mergeCell ref="H15:L15"/>
    <mergeCell ref="A6:A15"/>
    <mergeCell ref="H6:L6"/>
    <mergeCell ref="AC6:AC15"/>
    <mergeCell ref="H7:L7"/>
    <mergeCell ref="H8:L8"/>
    <mergeCell ref="H9:L9"/>
    <mergeCell ref="H10:L10"/>
    <mergeCell ref="A18:G18"/>
    <mergeCell ref="I18:L18"/>
    <mergeCell ref="A19:G21"/>
    <mergeCell ref="I19:L19"/>
    <mergeCell ref="I20:L20"/>
    <mergeCell ref="I21:L21"/>
    <mergeCell ref="I22:L22"/>
    <mergeCell ref="H23:L23"/>
    <mergeCell ref="A26:G26"/>
    <mergeCell ref="I26:L26"/>
    <mergeCell ref="A22:E23"/>
    <mergeCell ref="F22:G23"/>
    <mergeCell ref="I29:L29"/>
    <mergeCell ref="I30:L30"/>
    <mergeCell ref="H31:L31"/>
    <mergeCell ref="A30:E31"/>
    <mergeCell ref="F30:G31"/>
    <mergeCell ref="AI12:AN13"/>
    <mergeCell ref="A38:E39"/>
    <mergeCell ref="F38:G39"/>
    <mergeCell ref="AE8:AG8"/>
    <mergeCell ref="AE7:AG7"/>
    <mergeCell ref="I38:L38"/>
    <mergeCell ref="H39:L39"/>
    <mergeCell ref="A34:G34"/>
    <mergeCell ref="I34:L34"/>
    <mergeCell ref="A35:G37"/>
    <mergeCell ref="I35:L35"/>
    <mergeCell ref="I36:L36"/>
    <mergeCell ref="I37:L37"/>
    <mergeCell ref="A27:G29"/>
    <mergeCell ref="I27:L27"/>
    <mergeCell ref="I28:L28"/>
    <mergeCell ref="AF2:AG2"/>
    <mergeCell ref="AI4:AN4"/>
    <mergeCell ref="AI6:AN6"/>
    <mergeCell ref="AI10:AN10"/>
    <mergeCell ref="AI11:AN11"/>
    <mergeCell ref="AE4:AG6"/>
    <mergeCell ref="AI1:AN2"/>
  </mergeCells>
  <pageMargins left="0.7" right="0.7" top="0.75" bottom="0.75" header="0.3" footer="0.3"/>
  <pageSetup paperSize="9" scale="6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oglio11">
    <pageSetUpPr fitToPage="1"/>
  </sheetPr>
  <dimension ref="A1:AT102"/>
  <sheetViews>
    <sheetView showGridLines="0" zoomScale="75" zoomScaleNormal="75" workbookViewId="0">
      <selection activeCell="C1" sqref="C1:C2"/>
    </sheetView>
  </sheetViews>
  <sheetFormatPr defaultRowHeight="13.15" x14ac:dyDescent="0.4"/>
  <cols>
    <col min="1" max="1" width="7" customWidth="1"/>
    <col min="2" max="2" width="3.85546875" customWidth="1"/>
    <col min="3" max="3" width="28.640625" customWidth="1"/>
    <col min="4" max="5" width="18.85546875" customWidth="1"/>
    <col min="6" max="6" width="15.640625" customWidth="1"/>
    <col min="7" max="7" width="12.640625" customWidth="1"/>
    <col min="8" max="8" width="5.640625" customWidth="1"/>
    <col min="9" max="12" width="1.85546875" customWidth="1"/>
    <col min="13" max="13" width="9.640625" customWidth="1"/>
    <col min="14" max="16" width="6.140625" customWidth="1"/>
    <col min="17" max="26" width="0" hidden="1" customWidth="1"/>
    <col min="27" max="27" width="0.140625" customWidth="1"/>
    <col min="28" max="28" width="2" customWidth="1"/>
    <col min="29" max="29" width="12.640625" customWidth="1"/>
    <col min="30" max="30" width="2.640625" customWidth="1"/>
    <col min="31" max="31" width="20.35546875" customWidth="1"/>
    <col min="32" max="32" width="1.640625" customWidth="1"/>
    <col min="33" max="33" width="6.640625" customWidth="1"/>
    <col min="34" max="34" width="2.640625" customWidth="1"/>
    <col min="39" max="39" width="2.640625" customWidth="1"/>
  </cols>
  <sheetData>
    <row r="1" spans="1:46" ht="25.15" customHeight="1" thickBot="1" x14ac:dyDescent="0.45">
      <c r="A1" s="704" t="s">
        <v>108</v>
      </c>
      <c r="B1" s="705"/>
      <c r="C1" s="708"/>
      <c r="D1" s="210" t="s">
        <v>84</v>
      </c>
      <c r="E1" s="211" t="s">
        <v>5</v>
      </c>
      <c r="F1" s="727" t="s">
        <v>142</v>
      </c>
      <c r="G1" s="728"/>
      <c r="H1" s="728"/>
      <c r="I1" s="728"/>
      <c r="J1" s="728"/>
      <c r="K1" s="721" t="str">
        <f>IF(+'SCHEDE '!B2=0,"Inserire il nome nel file SCHEDE",+'SCHEDE '!B2)</f>
        <v/>
      </c>
      <c r="L1" s="722"/>
      <c r="M1" s="722"/>
      <c r="N1" s="722"/>
      <c r="O1" s="722"/>
      <c r="P1" s="722"/>
      <c r="Q1" s="722"/>
      <c r="R1" s="722"/>
      <c r="S1" s="722"/>
      <c r="T1" s="722"/>
      <c r="U1" s="722"/>
      <c r="V1" s="722"/>
      <c r="W1" s="722"/>
      <c r="X1" s="722"/>
      <c r="Y1" s="722"/>
      <c r="Z1" s="722"/>
      <c r="AA1" s="722"/>
      <c r="AB1" s="722"/>
      <c r="AC1" s="723"/>
      <c r="AD1" s="134"/>
      <c r="AE1" s="134"/>
      <c r="AF1" s="134"/>
      <c r="AG1" s="134"/>
      <c r="AH1" s="134"/>
      <c r="AI1" s="774" t="s">
        <v>230</v>
      </c>
      <c r="AJ1" s="775"/>
      <c r="AK1" s="775"/>
      <c r="AL1" s="775"/>
      <c r="AM1" s="775"/>
      <c r="AN1" s="776"/>
      <c r="AO1" s="134"/>
      <c r="AP1" s="134"/>
      <c r="AQ1" s="134"/>
      <c r="AR1" s="134"/>
      <c r="AS1" s="134"/>
      <c r="AT1" s="134"/>
    </row>
    <row r="2" spans="1:46" ht="25.15" customHeight="1" thickBot="1" x14ac:dyDescent="0.45">
      <c r="A2" s="706"/>
      <c r="B2" s="707"/>
      <c r="C2" s="709"/>
      <c r="D2" s="192"/>
      <c r="E2" s="193"/>
      <c r="F2" s="729"/>
      <c r="G2" s="730"/>
      <c r="H2" s="730"/>
      <c r="I2" s="730"/>
      <c r="J2" s="730"/>
      <c r="K2" s="724"/>
      <c r="L2" s="725"/>
      <c r="M2" s="725"/>
      <c r="N2" s="725"/>
      <c r="O2" s="725"/>
      <c r="P2" s="725"/>
      <c r="Q2" s="725"/>
      <c r="R2" s="725"/>
      <c r="S2" s="725"/>
      <c r="T2" s="725"/>
      <c r="U2" s="725"/>
      <c r="V2" s="725"/>
      <c r="W2" s="725"/>
      <c r="X2" s="725"/>
      <c r="Y2" s="725"/>
      <c r="Z2" s="725"/>
      <c r="AA2" s="725"/>
      <c r="AB2" s="725"/>
      <c r="AC2" s="726"/>
      <c r="AD2" s="134"/>
      <c r="AE2" s="163" t="s">
        <v>7</v>
      </c>
      <c r="AF2" s="639" t="str">
        <f>+Start!X4</f>
        <v>21.2</v>
      </c>
      <c r="AG2" s="640"/>
      <c r="AH2" s="134"/>
      <c r="AI2" s="777"/>
      <c r="AJ2" s="778"/>
      <c r="AK2" s="778"/>
      <c r="AL2" s="778"/>
      <c r="AM2" s="778"/>
      <c r="AN2" s="779"/>
      <c r="AO2" s="134"/>
      <c r="AP2" s="134"/>
      <c r="AQ2" s="134"/>
      <c r="AR2" s="134"/>
      <c r="AS2" s="134"/>
      <c r="AT2" s="134"/>
    </row>
    <row r="3" spans="1:46" ht="25.15" customHeight="1" thickBot="1" x14ac:dyDescent="0.45">
      <c r="A3" s="153"/>
      <c r="B3" s="153"/>
      <c r="C3" s="153"/>
      <c r="D3" s="153"/>
      <c r="E3" s="153"/>
      <c r="F3" s="191"/>
      <c r="G3" s="189" t="s">
        <v>134</v>
      </c>
      <c r="H3" s="711" t="s">
        <v>143</v>
      </c>
      <c r="I3" s="712"/>
      <c r="J3" s="712"/>
      <c r="K3" s="712"/>
      <c r="L3" s="713"/>
      <c r="M3" s="153"/>
      <c r="N3" s="153"/>
      <c r="O3" s="134"/>
      <c r="P3" s="134"/>
      <c r="Q3" s="134"/>
      <c r="R3" s="134"/>
      <c r="S3" s="134"/>
      <c r="T3" s="134"/>
      <c r="U3" s="134"/>
      <c r="V3" s="134"/>
      <c r="W3" s="134"/>
      <c r="X3" s="134"/>
      <c r="Y3" s="134"/>
      <c r="Z3" s="134"/>
      <c r="AA3" s="134"/>
      <c r="AB3" s="134"/>
      <c r="AC3" s="134"/>
      <c r="AD3" s="134"/>
      <c r="AE3" s="134"/>
      <c r="AF3" s="134"/>
      <c r="AG3" s="134"/>
      <c r="AH3" s="134"/>
      <c r="AI3" s="134"/>
      <c r="AJ3" s="134"/>
      <c r="AK3" s="134"/>
      <c r="AL3" s="134"/>
      <c r="AM3" s="134"/>
      <c r="AN3" s="134"/>
      <c r="AO3" s="134"/>
      <c r="AP3" s="134"/>
      <c r="AQ3" s="134"/>
      <c r="AR3" s="134"/>
      <c r="AS3" s="134"/>
      <c r="AT3" s="134"/>
    </row>
    <row r="4" spans="1:46" ht="30" customHeight="1" thickTop="1" x14ac:dyDescent="0.4">
      <c r="A4" s="784" t="s">
        <v>108</v>
      </c>
      <c r="B4" s="664" t="s">
        <v>89</v>
      </c>
      <c r="C4" s="716" t="s">
        <v>83</v>
      </c>
      <c r="D4" s="714" t="s">
        <v>84</v>
      </c>
      <c r="E4" s="714" t="s">
        <v>5</v>
      </c>
      <c r="F4" s="666" t="s">
        <v>107</v>
      </c>
      <c r="G4" s="702" t="s">
        <v>151</v>
      </c>
      <c r="H4" s="731" t="s">
        <v>149</v>
      </c>
      <c r="I4" s="732"/>
      <c r="J4" s="732"/>
      <c r="K4" s="732"/>
      <c r="L4" s="733"/>
      <c r="M4" s="694" t="s">
        <v>6</v>
      </c>
      <c r="N4" s="696" t="s">
        <v>88</v>
      </c>
      <c r="O4" s="697"/>
      <c r="P4" s="698"/>
      <c r="Q4" s="95" t="s">
        <v>90</v>
      </c>
      <c r="R4" s="95" t="s">
        <v>91</v>
      </c>
      <c r="S4" s="95" t="s">
        <v>92</v>
      </c>
      <c r="T4" s="95" t="s">
        <v>93</v>
      </c>
      <c r="U4" s="95" t="s">
        <v>94</v>
      </c>
      <c r="V4" s="95" t="s">
        <v>95</v>
      </c>
      <c r="W4" s="95" t="s">
        <v>96</v>
      </c>
      <c r="X4" s="95" t="s">
        <v>97</v>
      </c>
      <c r="Y4" s="95" t="s">
        <v>98</v>
      </c>
      <c r="AA4" s="90"/>
      <c r="AB4" s="134"/>
      <c r="AC4" s="786" t="s">
        <v>135</v>
      </c>
      <c r="AD4" s="135"/>
      <c r="AE4" s="649" t="s">
        <v>111</v>
      </c>
      <c r="AF4" s="650"/>
      <c r="AG4" s="651"/>
      <c r="AH4" s="134"/>
      <c r="AI4" s="780" t="s">
        <v>144</v>
      </c>
      <c r="AJ4" s="780"/>
      <c r="AK4" s="780"/>
      <c r="AL4" s="780"/>
      <c r="AM4" s="780"/>
      <c r="AN4" s="780"/>
      <c r="AO4" s="134"/>
      <c r="AP4" s="134"/>
      <c r="AQ4" s="134"/>
      <c r="AR4" s="134"/>
      <c r="AS4" s="134"/>
      <c r="AT4" s="134"/>
    </row>
    <row r="5" spans="1:46" ht="30" customHeight="1" thickBot="1" x14ac:dyDescent="0.45">
      <c r="A5" s="785"/>
      <c r="B5" s="665"/>
      <c r="C5" s="717"/>
      <c r="D5" s="715"/>
      <c r="E5" s="715"/>
      <c r="F5" s="667"/>
      <c r="G5" s="703"/>
      <c r="H5" s="734"/>
      <c r="I5" s="735"/>
      <c r="J5" s="735"/>
      <c r="K5" s="735"/>
      <c r="L5" s="736"/>
      <c r="M5" s="695"/>
      <c r="N5" s="89" t="s">
        <v>85</v>
      </c>
      <c r="O5" s="4" t="s">
        <v>86</v>
      </c>
      <c r="P5" s="5" t="s">
        <v>87</v>
      </c>
      <c r="Q5" s="95" t="s">
        <v>99</v>
      </c>
      <c r="R5" s="96"/>
      <c r="S5" s="96"/>
      <c r="T5" s="96"/>
      <c r="U5" s="96"/>
      <c r="V5" s="96"/>
      <c r="W5" s="96"/>
      <c r="X5" s="96"/>
      <c r="Y5" s="96"/>
      <c r="AA5" s="90"/>
      <c r="AB5" s="134"/>
      <c r="AC5" s="787"/>
      <c r="AD5" s="135"/>
      <c r="AE5" s="652"/>
      <c r="AF5" s="653"/>
      <c r="AG5" s="654"/>
      <c r="AH5" s="134"/>
      <c r="AI5" s="397" t="s">
        <v>145</v>
      </c>
      <c r="AJ5" s="397"/>
      <c r="AK5" s="397"/>
      <c r="AL5" s="397"/>
      <c r="AM5" s="398"/>
      <c r="AN5" s="408"/>
      <c r="AO5" s="134"/>
      <c r="AP5" s="134"/>
      <c r="AQ5" s="134"/>
      <c r="AR5" s="134"/>
      <c r="AS5" s="134"/>
      <c r="AT5" s="134"/>
    </row>
    <row r="6" spans="1:46" ht="25.15" customHeight="1" thickTop="1" thickBot="1" x14ac:dyDescent="0.6">
      <c r="A6" s="691" t="str">
        <f>IF(+Anno_1=0,"",+Anno_1)</f>
        <v/>
      </c>
      <c r="B6" s="91">
        <v>1</v>
      </c>
      <c r="C6" s="155"/>
      <c r="D6" s="201"/>
      <c r="E6" s="202"/>
      <c r="F6" s="154" t="str">
        <f t="shared" ref="F6:F15" si="0">IF(OR(D6=0,E6=0,+Anno_1=0),"",IF(OR(E6&gt;data_2,D6&lt;data_1),"DATA ERRATA","ok"))</f>
        <v/>
      </c>
      <c r="G6" s="199"/>
      <c r="H6" s="699"/>
      <c r="I6" s="700"/>
      <c r="J6" s="700"/>
      <c r="K6" s="700"/>
      <c r="L6" s="701"/>
      <c r="M6" s="195">
        <f>IF(G6=0,0,      IF(H6=0,0,IF(AND(G6&lt;&gt;"AA",G6&lt;&gt;"AT",G6&lt;&gt;"CS",G6&lt;&gt;"ALTRO"),"ERRORE",IF(AND(H6&lt;&gt;"NON",H6&lt;&gt;"SS",H6&lt;&gt;"ENTE"),"ERRORE",ROUND(E6-D6+1,0)))))</f>
        <v>0</v>
      </c>
      <c r="N6" s="100">
        <f t="shared" ref="N6:N9" si="1">FLOOR(R6,1)</f>
        <v>0</v>
      </c>
      <c r="O6" s="97">
        <f>FLOOR(V6,1)</f>
        <v>0</v>
      </c>
      <c r="P6" s="102">
        <f t="shared" ref="P6:P9" si="2">U6-X6</f>
        <v>0</v>
      </c>
      <c r="Q6" s="92">
        <f t="shared" ref="Q6:Q9" si="3">T6+X6+Y6</f>
        <v>0</v>
      </c>
      <c r="R6" s="93">
        <f t="shared" ref="R6:R9" si="4">M6/365</f>
        <v>0</v>
      </c>
      <c r="S6" s="93">
        <f t="shared" ref="S6:S16" si="5">FLOOR(R6,1)</f>
        <v>0</v>
      </c>
      <c r="T6" s="93">
        <f t="shared" ref="T6:T16" si="6">S6*365</f>
        <v>0</v>
      </c>
      <c r="U6" s="93">
        <f t="shared" ref="U6:U9" si="7">M6-T6</f>
        <v>0</v>
      </c>
      <c r="V6" s="93">
        <f t="shared" ref="V6:V16" si="8">U6/30</f>
        <v>0</v>
      </c>
      <c r="W6" s="93">
        <f t="shared" ref="W6:W16" si="9">FLOOR(V6,1)</f>
        <v>0</v>
      </c>
      <c r="X6" s="93">
        <f t="shared" ref="X6:X16" si="10">W6*30</f>
        <v>0</v>
      </c>
      <c r="Y6" s="6">
        <f t="shared" ref="Y6:Y9" si="11">U6-X6</f>
        <v>0</v>
      </c>
      <c r="AA6" s="90"/>
      <c r="AB6" s="134"/>
      <c r="AC6" s="691" t="str">
        <f>IF(+Anno_1=0,"",+Anno_1)</f>
        <v/>
      </c>
      <c r="AD6" s="136"/>
      <c r="AE6" s="652"/>
      <c r="AF6" s="653"/>
      <c r="AG6" s="654"/>
      <c r="AH6" s="134"/>
      <c r="AI6" s="780" t="s">
        <v>146</v>
      </c>
      <c r="AJ6" s="780"/>
      <c r="AK6" s="780"/>
      <c r="AL6" s="780"/>
      <c r="AM6" s="780"/>
      <c r="AN6" s="780"/>
      <c r="AO6" s="134"/>
      <c r="AP6" s="134"/>
      <c r="AQ6" s="134"/>
      <c r="AR6" s="134"/>
      <c r="AS6" s="134"/>
      <c r="AT6" s="134"/>
    </row>
    <row r="7" spans="1:46" ht="25.15" customHeight="1" thickBot="1" x14ac:dyDescent="0.6">
      <c r="A7" s="692"/>
      <c r="B7" s="91">
        <v>2</v>
      </c>
      <c r="C7" s="155"/>
      <c r="D7" s="201"/>
      <c r="E7" s="202"/>
      <c r="F7" s="154" t="str">
        <f t="shared" si="0"/>
        <v/>
      </c>
      <c r="G7" s="199"/>
      <c r="H7" s="699"/>
      <c r="I7" s="700"/>
      <c r="J7" s="700"/>
      <c r="K7" s="700"/>
      <c r="L7" s="701"/>
      <c r="M7" s="196">
        <f>IF(G7=0,0,      IF(H7=0,0,IF(AND(G7&lt;&gt;"AA",G7&lt;&gt;"AT",G7&lt;&gt;"CS",G7&lt;&gt;"ALTRO"),"ERRORE",IF(AND(H7&lt;&gt;"NON",H7&lt;&gt;"SS",H7&lt;&gt;"ENTE"),"ERRORE",ROUND(E7-D7+1,0)))))</f>
        <v>0</v>
      </c>
      <c r="N7" s="100">
        <f t="shared" si="1"/>
        <v>0</v>
      </c>
      <c r="O7" s="101">
        <f t="shared" ref="O7:O9" si="12">FLOOR(V7,1)</f>
        <v>0</v>
      </c>
      <c r="P7" s="102">
        <f t="shared" si="2"/>
        <v>0</v>
      </c>
      <c r="Q7" s="92">
        <f t="shared" si="3"/>
        <v>0</v>
      </c>
      <c r="R7" s="93">
        <f t="shared" si="4"/>
        <v>0</v>
      </c>
      <c r="S7" s="93">
        <f t="shared" si="5"/>
        <v>0</v>
      </c>
      <c r="T7" s="93">
        <f t="shared" si="6"/>
        <v>0</v>
      </c>
      <c r="U7" s="93">
        <f t="shared" si="7"/>
        <v>0</v>
      </c>
      <c r="V7" s="93">
        <f t="shared" si="8"/>
        <v>0</v>
      </c>
      <c r="W7" s="93">
        <f t="shared" si="9"/>
        <v>0</v>
      </c>
      <c r="X7" s="93">
        <f t="shared" si="10"/>
        <v>0</v>
      </c>
      <c r="Y7" s="6">
        <f t="shared" si="11"/>
        <v>0</v>
      </c>
      <c r="AA7" s="90"/>
      <c r="AB7" s="134"/>
      <c r="AC7" s="692"/>
      <c r="AD7" s="137"/>
      <c r="AE7" s="686" t="s">
        <v>155</v>
      </c>
      <c r="AF7" s="687"/>
      <c r="AG7" s="688"/>
      <c r="AH7" s="134"/>
      <c r="AI7" s="397" t="s">
        <v>147</v>
      </c>
      <c r="AJ7" s="397"/>
      <c r="AK7" s="397"/>
      <c r="AL7" s="398"/>
      <c r="AM7" s="399"/>
      <c r="AN7" s="408"/>
      <c r="AO7" s="134"/>
      <c r="AP7" s="134"/>
      <c r="AQ7" s="134"/>
      <c r="AR7" s="134"/>
      <c r="AS7" s="134"/>
      <c r="AT7" s="134"/>
    </row>
    <row r="8" spans="1:46" ht="25.15" customHeight="1" thickBot="1" x14ac:dyDescent="0.6">
      <c r="A8" s="692"/>
      <c r="B8" s="91">
        <v>3</v>
      </c>
      <c r="C8" s="155"/>
      <c r="D8" s="201"/>
      <c r="E8" s="202"/>
      <c r="F8" s="154" t="str">
        <f t="shared" si="0"/>
        <v/>
      </c>
      <c r="G8" s="199"/>
      <c r="H8" s="699"/>
      <c r="I8" s="700"/>
      <c r="J8" s="700"/>
      <c r="K8" s="700"/>
      <c r="L8" s="701"/>
      <c r="M8" s="196">
        <f t="shared" ref="M8:M15" si="13">IF(G8=0,0,      IF(H8=0,0,IF(AND(G8&lt;&gt;"AA",G8&lt;&gt;"AT",G8&lt;&gt;"CS",G8&lt;&gt;"ALTRO"),"ERRORE",IF(AND(H8&lt;&gt;"NON",H8&lt;&gt;"SS",H8&lt;&gt;"ENTE"),"ERRORE",ROUND(E8-D8+1,0)))))</f>
        <v>0</v>
      </c>
      <c r="N8" s="100">
        <f t="shared" si="1"/>
        <v>0</v>
      </c>
      <c r="O8" s="101">
        <f t="shared" si="12"/>
        <v>0</v>
      </c>
      <c r="P8" s="102">
        <f t="shared" si="2"/>
        <v>0</v>
      </c>
      <c r="Q8" s="92">
        <f t="shared" si="3"/>
        <v>0</v>
      </c>
      <c r="R8" s="93">
        <f t="shared" si="4"/>
        <v>0</v>
      </c>
      <c r="S8" s="93">
        <f t="shared" si="5"/>
        <v>0</v>
      </c>
      <c r="T8" s="93">
        <f t="shared" si="6"/>
        <v>0</v>
      </c>
      <c r="U8" s="93">
        <f t="shared" si="7"/>
        <v>0</v>
      </c>
      <c r="V8" s="93">
        <f t="shared" si="8"/>
        <v>0</v>
      </c>
      <c r="W8" s="93">
        <f t="shared" si="9"/>
        <v>0</v>
      </c>
      <c r="X8" s="93">
        <f t="shared" si="10"/>
        <v>0</v>
      </c>
      <c r="Y8" s="6">
        <f t="shared" si="11"/>
        <v>0</v>
      </c>
      <c r="AA8" s="90"/>
      <c r="AB8" s="134"/>
      <c r="AC8" s="692"/>
      <c r="AD8" s="137"/>
      <c r="AE8" s="683" t="s">
        <v>131</v>
      </c>
      <c r="AF8" s="684"/>
      <c r="AG8" s="685"/>
      <c r="AH8" s="134"/>
      <c r="AI8" s="166"/>
      <c r="AJ8" s="166"/>
      <c r="AK8" s="166"/>
      <c r="AL8" s="166"/>
      <c r="AM8" s="166"/>
      <c r="AN8" s="134"/>
      <c r="AO8" s="134"/>
      <c r="AP8" s="134"/>
      <c r="AQ8" s="134"/>
      <c r="AR8" s="134"/>
      <c r="AS8" s="134"/>
      <c r="AT8" s="134"/>
    </row>
    <row r="9" spans="1:46" ht="25.15" customHeight="1" thickBot="1" x14ac:dyDescent="0.6">
      <c r="A9" s="692"/>
      <c r="B9" s="91">
        <v>4</v>
      </c>
      <c r="C9" s="155"/>
      <c r="D9" s="201"/>
      <c r="E9" s="202"/>
      <c r="F9" s="154" t="str">
        <f t="shared" si="0"/>
        <v/>
      </c>
      <c r="G9" s="199"/>
      <c r="H9" s="699"/>
      <c r="I9" s="700"/>
      <c r="J9" s="700"/>
      <c r="K9" s="700"/>
      <c r="L9" s="701"/>
      <c r="M9" s="196">
        <f t="shared" si="13"/>
        <v>0</v>
      </c>
      <c r="N9" s="100">
        <f t="shared" si="1"/>
        <v>0</v>
      </c>
      <c r="O9" s="101">
        <f t="shared" si="12"/>
        <v>0</v>
      </c>
      <c r="P9" s="102">
        <f t="shared" si="2"/>
        <v>0</v>
      </c>
      <c r="Q9" s="92">
        <f t="shared" si="3"/>
        <v>0</v>
      </c>
      <c r="R9" s="93">
        <f t="shared" si="4"/>
        <v>0</v>
      </c>
      <c r="S9" s="93">
        <f t="shared" si="5"/>
        <v>0</v>
      </c>
      <c r="T9" s="93">
        <f t="shared" si="6"/>
        <v>0</v>
      </c>
      <c r="U9" s="93">
        <f t="shared" si="7"/>
        <v>0</v>
      </c>
      <c r="V9" s="93">
        <f t="shared" si="8"/>
        <v>0</v>
      </c>
      <c r="W9" s="93">
        <f t="shared" si="9"/>
        <v>0</v>
      </c>
      <c r="X9" s="93">
        <f t="shared" si="10"/>
        <v>0</v>
      </c>
      <c r="Y9" s="6">
        <f t="shared" si="11"/>
        <v>0</v>
      </c>
      <c r="AA9" s="90"/>
      <c r="AB9" s="134"/>
      <c r="AC9" s="692"/>
      <c r="AD9" s="137"/>
      <c r="AE9" s="137"/>
      <c r="AF9" s="137"/>
      <c r="AG9" s="137"/>
      <c r="AH9" s="134"/>
      <c r="AI9" s="166"/>
      <c r="AJ9" s="166"/>
      <c r="AK9" s="166"/>
      <c r="AL9" s="166"/>
      <c r="AM9" s="166"/>
      <c r="AN9" s="134"/>
      <c r="AO9" s="134"/>
      <c r="AP9" s="134"/>
      <c r="AQ9" s="134"/>
      <c r="AR9" s="134"/>
      <c r="AS9" s="134"/>
      <c r="AT9" s="134"/>
    </row>
    <row r="10" spans="1:46" ht="25.15" customHeight="1" thickBot="1" x14ac:dyDescent="0.6">
      <c r="A10" s="692"/>
      <c r="B10" s="91">
        <v>5</v>
      </c>
      <c r="C10" s="155"/>
      <c r="D10" s="201"/>
      <c r="E10" s="202"/>
      <c r="F10" s="154" t="str">
        <f t="shared" si="0"/>
        <v/>
      </c>
      <c r="G10" s="199"/>
      <c r="H10" s="699"/>
      <c r="I10" s="700"/>
      <c r="J10" s="700"/>
      <c r="K10" s="700"/>
      <c r="L10" s="701"/>
      <c r="M10" s="196">
        <f t="shared" si="13"/>
        <v>0</v>
      </c>
      <c r="N10" s="100">
        <f>FLOOR(R10,1)</f>
        <v>0</v>
      </c>
      <c r="O10" s="101">
        <f>FLOOR(V10,1)</f>
        <v>0</v>
      </c>
      <c r="P10" s="102">
        <f>U10-X10</f>
        <v>0</v>
      </c>
      <c r="Q10" s="92">
        <f>T10+X10+Y10</f>
        <v>0</v>
      </c>
      <c r="R10" s="93">
        <f>M10/365</f>
        <v>0</v>
      </c>
      <c r="S10" s="93">
        <f>FLOOR(R10,1)</f>
        <v>0</v>
      </c>
      <c r="T10" s="93">
        <f>S10*365</f>
        <v>0</v>
      </c>
      <c r="U10" s="93">
        <f>M10-T10</f>
        <v>0</v>
      </c>
      <c r="V10" s="93">
        <f>U10/30</f>
        <v>0</v>
      </c>
      <c r="W10" s="93">
        <f>FLOOR(V10,1)</f>
        <v>0</v>
      </c>
      <c r="X10" s="93">
        <f>W10*30</f>
        <v>0</v>
      </c>
      <c r="Y10" s="6">
        <f>U10-X10</f>
        <v>0</v>
      </c>
      <c r="AA10" s="90"/>
      <c r="AB10" s="134"/>
      <c r="AC10" s="692"/>
      <c r="AD10" s="710"/>
      <c r="AE10" s="655" t="s">
        <v>112</v>
      </c>
      <c r="AF10" s="656"/>
      <c r="AG10" s="657"/>
      <c r="AH10" s="134"/>
      <c r="AI10" s="781" t="s">
        <v>153</v>
      </c>
      <c r="AJ10" s="782"/>
      <c r="AK10" s="782"/>
      <c r="AL10" s="782"/>
      <c r="AM10" s="782"/>
      <c r="AN10" s="783"/>
      <c r="AO10" s="134"/>
      <c r="AP10" s="134"/>
      <c r="AQ10" s="134"/>
      <c r="AR10" s="134"/>
      <c r="AS10" s="134"/>
      <c r="AT10" s="134"/>
    </row>
    <row r="11" spans="1:46" ht="25.15" customHeight="1" thickBot="1" x14ac:dyDescent="0.6">
      <c r="A11" s="692"/>
      <c r="B11" s="91">
        <v>6</v>
      </c>
      <c r="C11" s="155"/>
      <c r="D11" s="201"/>
      <c r="E11" s="202"/>
      <c r="F11" s="154" t="str">
        <f t="shared" si="0"/>
        <v/>
      </c>
      <c r="G11" s="199"/>
      <c r="H11" s="699"/>
      <c r="I11" s="700"/>
      <c r="J11" s="700"/>
      <c r="K11" s="700"/>
      <c r="L11" s="701"/>
      <c r="M11" s="196">
        <f t="shared" si="13"/>
        <v>0</v>
      </c>
      <c r="N11" s="100">
        <f t="shared" ref="N11:N13" si="14">FLOOR(R11,1)</f>
        <v>0</v>
      </c>
      <c r="O11" s="101">
        <f t="shared" ref="O11:O13" si="15">FLOOR(V11,1)</f>
        <v>0</v>
      </c>
      <c r="P11" s="102">
        <f t="shared" ref="P11:P13" si="16">U11-X11</f>
        <v>0</v>
      </c>
      <c r="Q11" s="92">
        <f t="shared" ref="Q11:Q13" si="17">T11+X11+Y11</f>
        <v>0</v>
      </c>
      <c r="R11" s="93">
        <f t="shared" ref="R11:R13" si="18">M11/365</f>
        <v>0</v>
      </c>
      <c r="S11" s="93">
        <f t="shared" si="5"/>
        <v>0</v>
      </c>
      <c r="T11" s="93">
        <f t="shared" si="6"/>
        <v>0</v>
      </c>
      <c r="U11" s="93">
        <f t="shared" ref="U11:U13" si="19">M11-T11</f>
        <v>0</v>
      </c>
      <c r="V11" s="93">
        <f t="shared" si="8"/>
        <v>0</v>
      </c>
      <c r="W11" s="93">
        <f t="shared" si="9"/>
        <v>0</v>
      </c>
      <c r="X11" s="93">
        <f t="shared" si="10"/>
        <v>0</v>
      </c>
      <c r="Y11" s="6">
        <f t="shared" ref="Y11:Y13" si="20">U11-X11</f>
        <v>0</v>
      </c>
      <c r="AA11" s="90"/>
      <c r="AB11" s="134"/>
      <c r="AC11" s="692"/>
      <c r="AD11" s="710"/>
      <c r="AE11" s="658"/>
      <c r="AF11" s="659"/>
      <c r="AG11" s="660"/>
      <c r="AH11" s="134"/>
      <c r="AI11" s="781" t="s">
        <v>148</v>
      </c>
      <c r="AJ11" s="782"/>
      <c r="AK11" s="782"/>
      <c r="AL11" s="782"/>
      <c r="AM11" s="782"/>
      <c r="AN11" s="783"/>
      <c r="AO11" s="134"/>
      <c r="AP11" s="134"/>
      <c r="AQ11" s="134"/>
      <c r="AR11" s="134"/>
      <c r="AS11" s="134"/>
      <c r="AT11" s="134"/>
    </row>
    <row r="12" spans="1:46" ht="25.15" customHeight="1" thickBot="1" x14ac:dyDescent="0.6">
      <c r="A12" s="692"/>
      <c r="B12" s="91">
        <v>7</v>
      </c>
      <c r="C12" s="155"/>
      <c r="D12" s="201"/>
      <c r="E12" s="202"/>
      <c r="F12" s="154" t="str">
        <f t="shared" si="0"/>
        <v/>
      </c>
      <c r="G12" s="199"/>
      <c r="H12" s="699"/>
      <c r="I12" s="700"/>
      <c r="J12" s="700"/>
      <c r="K12" s="700"/>
      <c r="L12" s="701"/>
      <c r="M12" s="196">
        <f t="shared" si="13"/>
        <v>0</v>
      </c>
      <c r="N12" s="100">
        <f t="shared" si="14"/>
        <v>0</v>
      </c>
      <c r="O12" s="101">
        <f t="shared" si="15"/>
        <v>0</v>
      </c>
      <c r="P12" s="102">
        <f t="shared" si="16"/>
        <v>0</v>
      </c>
      <c r="Q12" s="92">
        <f t="shared" si="17"/>
        <v>0</v>
      </c>
      <c r="R12" s="93">
        <f t="shared" si="18"/>
        <v>0</v>
      </c>
      <c r="S12" s="93">
        <f t="shared" si="5"/>
        <v>0</v>
      </c>
      <c r="T12" s="93">
        <f t="shared" si="6"/>
        <v>0</v>
      </c>
      <c r="U12" s="93">
        <f t="shared" si="19"/>
        <v>0</v>
      </c>
      <c r="V12" s="93">
        <f t="shared" si="8"/>
        <v>0</v>
      </c>
      <c r="W12" s="93">
        <f t="shared" si="9"/>
        <v>0</v>
      </c>
      <c r="X12" s="93">
        <f t="shared" si="10"/>
        <v>0</v>
      </c>
      <c r="Y12" s="6">
        <f t="shared" si="20"/>
        <v>0</v>
      </c>
      <c r="AA12" s="90"/>
      <c r="AB12" s="134"/>
      <c r="AC12" s="692"/>
      <c r="AD12" s="710"/>
      <c r="AE12" s="658"/>
      <c r="AF12" s="659"/>
      <c r="AG12" s="660"/>
      <c r="AH12" s="134"/>
      <c r="AI12" s="737" t="s">
        <v>231</v>
      </c>
      <c r="AJ12" s="738"/>
      <c r="AK12" s="738"/>
      <c r="AL12" s="738"/>
      <c r="AM12" s="738"/>
      <c r="AN12" s="739"/>
      <c r="AO12" s="134"/>
      <c r="AP12" s="134"/>
      <c r="AQ12" s="134"/>
      <c r="AR12" s="134"/>
      <c r="AS12" s="134"/>
      <c r="AT12" s="134"/>
    </row>
    <row r="13" spans="1:46" ht="25.15" customHeight="1" thickBot="1" x14ac:dyDescent="0.6">
      <c r="A13" s="692"/>
      <c r="B13" s="91">
        <v>8</v>
      </c>
      <c r="C13" s="155"/>
      <c r="D13" s="201"/>
      <c r="E13" s="202"/>
      <c r="F13" s="154" t="str">
        <f t="shared" si="0"/>
        <v/>
      </c>
      <c r="G13" s="199"/>
      <c r="H13" s="699"/>
      <c r="I13" s="700"/>
      <c r="J13" s="700"/>
      <c r="K13" s="700"/>
      <c r="L13" s="701"/>
      <c r="M13" s="196">
        <f t="shared" si="13"/>
        <v>0</v>
      </c>
      <c r="N13" s="100">
        <f t="shared" si="14"/>
        <v>0</v>
      </c>
      <c r="O13" s="101">
        <f t="shared" si="15"/>
        <v>0</v>
      </c>
      <c r="P13" s="102">
        <f t="shared" si="16"/>
        <v>0</v>
      </c>
      <c r="Q13" s="92">
        <f t="shared" si="17"/>
        <v>0</v>
      </c>
      <c r="R13" s="93">
        <f t="shared" si="18"/>
        <v>0</v>
      </c>
      <c r="S13" s="93">
        <f t="shared" si="5"/>
        <v>0</v>
      </c>
      <c r="T13" s="93">
        <f t="shared" si="6"/>
        <v>0</v>
      </c>
      <c r="U13" s="93">
        <f t="shared" si="19"/>
        <v>0</v>
      </c>
      <c r="V13" s="93">
        <f t="shared" si="8"/>
        <v>0</v>
      </c>
      <c r="W13" s="93">
        <f t="shared" si="9"/>
        <v>0</v>
      </c>
      <c r="X13" s="93">
        <f t="shared" si="10"/>
        <v>0</v>
      </c>
      <c r="Y13" s="6">
        <f t="shared" si="20"/>
        <v>0</v>
      </c>
      <c r="AA13" s="90"/>
      <c r="AB13" s="134"/>
      <c r="AC13" s="692"/>
      <c r="AD13" s="710"/>
      <c r="AE13" s="658"/>
      <c r="AF13" s="659"/>
      <c r="AG13" s="660"/>
      <c r="AH13" s="134"/>
      <c r="AI13" s="737"/>
      <c r="AJ13" s="738"/>
      <c r="AK13" s="738"/>
      <c r="AL13" s="738"/>
      <c r="AM13" s="738"/>
      <c r="AN13" s="739"/>
      <c r="AO13" s="134"/>
      <c r="AP13" s="134"/>
      <c r="AQ13" s="134"/>
      <c r="AR13" s="134"/>
      <c r="AS13" s="134"/>
      <c r="AT13" s="134"/>
    </row>
    <row r="14" spans="1:46" ht="25.15" customHeight="1" thickBot="1" x14ac:dyDescent="0.6">
      <c r="A14" s="692"/>
      <c r="B14" s="91">
        <v>9</v>
      </c>
      <c r="C14" s="155"/>
      <c r="D14" s="201"/>
      <c r="E14" s="202"/>
      <c r="F14" s="154" t="str">
        <f t="shared" si="0"/>
        <v/>
      </c>
      <c r="G14" s="199"/>
      <c r="H14" s="699"/>
      <c r="I14" s="700"/>
      <c r="J14" s="700"/>
      <c r="K14" s="700"/>
      <c r="L14" s="701"/>
      <c r="M14" s="196">
        <f t="shared" si="13"/>
        <v>0</v>
      </c>
      <c r="N14" s="103">
        <f>FLOOR(R14,1)</f>
        <v>0</v>
      </c>
      <c r="O14" s="104">
        <f>FLOOR(V14,1)</f>
        <v>0</v>
      </c>
      <c r="P14" s="105">
        <f>U14-X14</f>
        <v>0</v>
      </c>
      <c r="Q14" s="92">
        <f>T14+X14+Y14</f>
        <v>0</v>
      </c>
      <c r="R14" s="93">
        <f>M14/365</f>
        <v>0</v>
      </c>
      <c r="S14" s="93">
        <f>FLOOR(R14,1)</f>
        <v>0</v>
      </c>
      <c r="T14" s="93">
        <f>S14*365</f>
        <v>0</v>
      </c>
      <c r="U14" s="93">
        <f>M14-T14</f>
        <v>0</v>
      </c>
      <c r="V14" s="93">
        <f>U14/30</f>
        <v>0</v>
      </c>
      <c r="W14" s="93">
        <f>FLOOR(V14,1)</f>
        <v>0</v>
      </c>
      <c r="X14" s="93">
        <f>W14*30</f>
        <v>0</v>
      </c>
      <c r="Y14" s="6">
        <f>U14-X14</f>
        <v>0</v>
      </c>
      <c r="AA14" s="90"/>
      <c r="AB14" s="134"/>
      <c r="AC14" s="692"/>
      <c r="AD14" s="138"/>
      <c r="AE14" s="658"/>
      <c r="AF14" s="659"/>
      <c r="AG14" s="660"/>
      <c r="AH14" s="134"/>
      <c r="AI14" s="134"/>
      <c r="AJ14" s="134"/>
      <c r="AK14" s="134"/>
      <c r="AL14" s="134"/>
      <c r="AM14" s="134"/>
      <c r="AN14" s="134"/>
      <c r="AO14" s="134"/>
      <c r="AP14" s="134"/>
      <c r="AQ14" s="134"/>
      <c r="AR14" s="134"/>
      <c r="AS14" s="134"/>
      <c r="AT14" s="134"/>
    </row>
    <row r="15" spans="1:46" ht="25.15" customHeight="1" thickBot="1" x14ac:dyDescent="0.6">
      <c r="A15" s="693"/>
      <c r="B15" s="91">
        <v>10</v>
      </c>
      <c r="C15" s="155"/>
      <c r="D15" s="203"/>
      <c r="E15" s="204"/>
      <c r="F15" s="154" t="str">
        <f t="shared" si="0"/>
        <v/>
      </c>
      <c r="G15" s="200"/>
      <c r="H15" s="793"/>
      <c r="I15" s="791"/>
      <c r="J15" s="791"/>
      <c r="K15" s="791"/>
      <c r="L15" s="794"/>
      <c r="M15" s="196">
        <f t="shared" si="13"/>
        <v>0</v>
      </c>
      <c r="N15" s="106">
        <f t="shared" ref="N15:N16" si="21">FLOOR(R15,1)</f>
        <v>0</v>
      </c>
      <c r="O15" s="107">
        <f t="shared" ref="O15:O16" si="22">FLOOR(V15,1)</f>
        <v>0</v>
      </c>
      <c r="P15" s="108">
        <f t="shared" ref="P15:P16" si="23">U15-X15</f>
        <v>0</v>
      </c>
      <c r="Q15" s="92">
        <f t="shared" ref="Q15:Q16" si="24">T15+X15+Y15</f>
        <v>0</v>
      </c>
      <c r="R15" s="93">
        <f t="shared" ref="R15" si="25">M15/365</f>
        <v>0</v>
      </c>
      <c r="S15" s="93">
        <f t="shared" si="5"/>
        <v>0</v>
      </c>
      <c r="T15" s="93">
        <f t="shared" si="6"/>
        <v>0</v>
      </c>
      <c r="U15" s="93">
        <f t="shared" ref="U15" si="26">M15-T15</f>
        <v>0</v>
      </c>
      <c r="V15" s="93">
        <f t="shared" si="8"/>
        <v>0</v>
      </c>
      <c r="W15" s="93">
        <f t="shared" si="9"/>
        <v>0</v>
      </c>
      <c r="X15" s="93">
        <f t="shared" si="10"/>
        <v>0</v>
      </c>
      <c r="Y15" s="6">
        <f t="shared" ref="Y15" si="27">U15-X15</f>
        <v>0</v>
      </c>
      <c r="AB15" s="134"/>
      <c r="AC15" s="693"/>
      <c r="AD15" s="138"/>
      <c r="AE15" s="661"/>
      <c r="AF15" s="662"/>
      <c r="AG15" s="663"/>
      <c r="AH15" s="134"/>
      <c r="AI15" s="134"/>
      <c r="AJ15" s="134"/>
      <c r="AK15" s="134"/>
      <c r="AL15" s="134"/>
      <c r="AM15" s="134"/>
      <c r="AN15" s="134"/>
      <c r="AO15" s="134"/>
      <c r="AP15" s="134"/>
      <c r="AQ15" s="134"/>
      <c r="AR15" s="134"/>
      <c r="AS15" s="134"/>
      <c r="AT15" s="134"/>
    </row>
    <row r="16" spans="1:46" ht="22.5" thickBot="1" x14ac:dyDescent="0.6">
      <c r="A16" s="139"/>
      <c r="B16" s="139"/>
      <c r="C16" s="139"/>
      <c r="D16" s="139"/>
      <c r="E16" s="139"/>
      <c r="F16" s="139"/>
      <c r="G16" s="139"/>
      <c r="H16" s="139"/>
      <c r="I16" s="139"/>
      <c r="J16" s="139"/>
      <c r="K16" s="139"/>
      <c r="L16" s="139"/>
      <c r="M16" s="190">
        <f>SUM(M6:M15)</f>
        <v>0</v>
      </c>
      <c r="N16" s="110">
        <f t="shared" si="21"/>
        <v>0</v>
      </c>
      <c r="O16" s="111">
        <f t="shared" si="22"/>
        <v>0</v>
      </c>
      <c r="P16" s="112">
        <f t="shared" si="23"/>
        <v>0</v>
      </c>
      <c r="Q16" s="113">
        <f t="shared" si="24"/>
        <v>0</v>
      </c>
      <c r="R16" s="113">
        <f>M16/365</f>
        <v>0</v>
      </c>
      <c r="S16" s="113">
        <f t="shared" si="5"/>
        <v>0</v>
      </c>
      <c r="T16" s="113">
        <f t="shared" si="6"/>
        <v>0</v>
      </c>
      <c r="U16" s="113">
        <f>M16-T16</f>
        <v>0</v>
      </c>
      <c r="V16" s="113">
        <f t="shared" si="8"/>
        <v>0</v>
      </c>
      <c r="W16" s="113">
        <f t="shared" si="9"/>
        <v>0</v>
      </c>
      <c r="X16" s="113">
        <f t="shared" si="10"/>
        <v>0</v>
      </c>
      <c r="Y16" s="109"/>
      <c r="Z16" s="109"/>
      <c r="AA16" s="109"/>
      <c r="AB16" s="139"/>
      <c r="AC16" s="139"/>
      <c r="AD16" s="134"/>
      <c r="AE16" s="134"/>
      <c r="AF16" s="134"/>
      <c r="AG16" s="134"/>
      <c r="AH16" s="134"/>
      <c r="AI16" s="134"/>
      <c r="AJ16" s="134"/>
      <c r="AK16" s="134"/>
      <c r="AL16" s="134"/>
      <c r="AM16" s="134"/>
      <c r="AN16" s="134"/>
      <c r="AO16" s="134"/>
      <c r="AP16" s="134"/>
      <c r="AQ16" s="134"/>
      <c r="AR16" s="134"/>
      <c r="AS16" s="134"/>
      <c r="AT16" s="134"/>
    </row>
    <row r="17" spans="1:46" ht="22.5" thickBot="1" x14ac:dyDescent="0.6">
      <c r="A17" s="139"/>
      <c r="B17" s="139"/>
      <c r="C17" s="139"/>
      <c r="D17" s="139"/>
      <c r="E17" s="139"/>
      <c r="F17" s="139"/>
      <c r="G17" s="139"/>
      <c r="H17" s="139"/>
      <c r="I17" s="139"/>
      <c r="J17" s="139"/>
      <c r="K17" s="139"/>
      <c r="L17" s="139"/>
      <c r="M17" s="140"/>
      <c r="N17" s="141" t="s">
        <v>85</v>
      </c>
      <c r="O17" s="141" t="s">
        <v>86</v>
      </c>
      <c r="P17" s="141" t="s">
        <v>87</v>
      </c>
      <c r="Q17" s="113"/>
      <c r="R17" s="113"/>
      <c r="S17" s="113"/>
      <c r="T17" s="113"/>
      <c r="U17" s="113"/>
      <c r="V17" s="113"/>
      <c r="W17" s="113"/>
      <c r="X17" s="113"/>
      <c r="Y17" s="109"/>
      <c r="Z17" s="109"/>
      <c r="AA17" s="109"/>
      <c r="AB17" s="139"/>
      <c r="AC17" s="142" t="s">
        <v>103</v>
      </c>
      <c r="AD17" s="134"/>
      <c r="AE17" s="134"/>
      <c r="AF17" s="134"/>
      <c r="AG17" s="134"/>
      <c r="AH17" s="134"/>
      <c r="AI17" s="134"/>
      <c r="AJ17" s="134"/>
      <c r="AK17" s="134"/>
      <c r="AL17" s="134"/>
      <c r="AM17" s="134"/>
      <c r="AN17" s="134"/>
      <c r="AO17" s="134"/>
      <c r="AP17" s="134"/>
      <c r="AQ17" s="134"/>
      <c r="AR17" s="134"/>
      <c r="AS17" s="134"/>
      <c r="AT17" s="134"/>
    </row>
    <row r="18" spans="1:46" ht="23.25" thickTop="1" thickBot="1" x14ac:dyDescent="0.6">
      <c r="A18" s="674" t="s">
        <v>102</v>
      </c>
      <c r="B18" s="675"/>
      <c r="C18" s="675"/>
      <c r="D18" s="675"/>
      <c r="E18" s="675"/>
      <c r="F18" s="675"/>
      <c r="G18" s="676"/>
      <c r="H18" s="271" t="s">
        <v>30</v>
      </c>
      <c r="I18" s="671" t="s">
        <v>150</v>
      </c>
      <c r="J18" s="671"/>
      <c r="K18" s="671"/>
      <c r="L18" s="671"/>
      <c r="M18" s="99">
        <f>SUMIFS(M6:M15,G6:G15,"CS",H6:H15,"ss")</f>
        <v>0</v>
      </c>
      <c r="N18" s="114">
        <f t="shared" ref="N18:N23" si="28">FLOOR(R18,1)</f>
        <v>0</v>
      </c>
      <c r="O18" s="115">
        <f t="shared" ref="O18:O23" si="29">FLOOR(V18,1)</f>
        <v>0</v>
      </c>
      <c r="P18" s="116">
        <f t="shared" ref="P18:P23" si="30">U18-X18</f>
        <v>0</v>
      </c>
      <c r="Q18" s="117">
        <f t="shared" ref="Q18:Q23" si="31">T18+X18+Y18</f>
        <v>0</v>
      </c>
      <c r="R18" s="117">
        <f t="shared" ref="R18:R22" si="32">M18/365</f>
        <v>0</v>
      </c>
      <c r="S18" s="117">
        <f t="shared" ref="S18:S23" si="33">FLOOR(R18,1)</f>
        <v>0</v>
      </c>
      <c r="T18" s="117">
        <f t="shared" ref="T18:T23" si="34">S18*365</f>
        <v>0</v>
      </c>
      <c r="U18" s="117">
        <f t="shared" ref="U18:U22" si="35">M18-T18</f>
        <v>0</v>
      </c>
      <c r="V18" s="117">
        <f t="shared" ref="V18:V23" si="36">U18/30</f>
        <v>0</v>
      </c>
      <c r="W18" s="117">
        <f t="shared" ref="W18:W23" si="37">FLOOR(V18,1)</f>
        <v>0</v>
      </c>
      <c r="X18" s="117">
        <f t="shared" ref="X18:X23" si="38">W18*30</f>
        <v>0</v>
      </c>
      <c r="Y18" s="109"/>
      <c r="Z18" s="109"/>
      <c r="AA18" s="109"/>
      <c r="AB18" s="139"/>
      <c r="AC18" s="133">
        <f>ROUND(IF(IF(O18&gt;12,6,O18*0.5)+IF(P18&gt;15,0.5,0)+IF(N18&gt;0,6,0)&gt;12,6,IF(O18&gt;12,6,O18*0.5)+IF(P18&gt;15,0.5,0)+IF(N18&gt;0,6,0)),3)</f>
        <v>0</v>
      </c>
      <c r="AD18" s="134"/>
      <c r="AE18" s="134"/>
      <c r="AF18" s="134"/>
      <c r="AG18" s="134"/>
      <c r="AH18" s="134"/>
      <c r="AI18" s="134"/>
      <c r="AJ18" s="134"/>
      <c r="AK18" s="134"/>
      <c r="AL18" s="134"/>
      <c r="AM18" s="134"/>
      <c r="AN18" s="134"/>
      <c r="AO18" s="134"/>
      <c r="AP18" s="134"/>
      <c r="AQ18" s="134"/>
      <c r="AR18" s="134"/>
      <c r="AS18" s="134"/>
      <c r="AT18" s="134"/>
    </row>
    <row r="19" spans="1:46" ht="23.65" customHeight="1" thickTop="1" thickBot="1" x14ac:dyDescent="0.6">
      <c r="A19" s="677" t="s">
        <v>105</v>
      </c>
      <c r="B19" s="678"/>
      <c r="C19" s="678"/>
      <c r="D19" s="678"/>
      <c r="E19" s="678"/>
      <c r="F19" s="678"/>
      <c r="G19" s="679"/>
      <c r="H19" s="271" t="s">
        <v>30</v>
      </c>
      <c r="I19" s="671" t="s">
        <v>100</v>
      </c>
      <c r="J19" s="671"/>
      <c r="K19" s="671"/>
      <c r="L19" s="671"/>
      <c r="M19" s="99">
        <f>SUMIFS(M6:M15,G6:G15,"CS",H6:H15,"NON")</f>
        <v>0</v>
      </c>
      <c r="N19" s="118">
        <f t="shared" si="28"/>
        <v>0</v>
      </c>
      <c r="O19" s="119">
        <f t="shared" si="29"/>
        <v>0</v>
      </c>
      <c r="P19" s="120">
        <f t="shared" si="30"/>
        <v>0</v>
      </c>
      <c r="Q19" s="117">
        <f t="shared" si="31"/>
        <v>0</v>
      </c>
      <c r="R19" s="117">
        <f t="shared" si="32"/>
        <v>0</v>
      </c>
      <c r="S19" s="117">
        <f t="shared" si="33"/>
        <v>0</v>
      </c>
      <c r="T19" s="117">
        <f t="shared" si="34"/>
        <v>0</v>
      </c>
      <c r="U19" s="117">
        <f t="shared" si="35"/>
        <v>0</v>
      </c>
      <c r="V19" s="117">
        <f t="shared" si="36"/>
        <v>0</v>
      </c>
      <c r="W19" s="117">
        <f t="shared" si="37"/>
        <v>0</v>
      </c>
      <c r="X19" s="117">
        <f t="shared" si="38"/>
        <v>0</v>
      </c>
      <c r="Y19" s="109"/>
      <c r="Z19" s="109"/>
      <c r="AA19" s="109"/>
      <c r="AB19" s="139"/>
      <c r="AC19" s="133">
        <f>ROUND(IF(IF(O19&gt;12,3,O19*0.25)+IF(P19&gt;15,0.25,0)+IF(N19&gt;0,3,0)&gt;12,6,IF(O19&gt;12,3,O19*0.25)+IF(P19&gt;15,0.25,0)+IF(N19&gt;0,3,0)),3)</f>
        <v>0</v>
      </c>
      <c r="AD19" s="134"/>
      <c r="AE19" s="134"/>
      <c r="AF19" s="134"/>
      <c r="AG19" s="134"/>
      <c r="AH19" s="134"/>
      <c r="AI19" s="134"/>
      <c r="AJ19" s="134"/>
      <c r="AK19" s="134"/>
      <c r="AL19" s="134"/>
      <c r="AM19" s="134"/>
      <c r="AN19" s="134"/>
      <c r="AO19" s="134"/>
      <c r="AP19" s="134"/>
      <c r="AQ19" s="134"/>
      <c r="AR19" s="134"/>
      <c r="AS19" s="134"/>
      <c r="AT19" s="134"/>
    </row>
    <row r="20" spans="1:46" ht="23.65" customHeight="1" thickTop="1" thickBot="1" x14ac:dyDescent="0.6">
      <c r="A20" s="680"/>
      <c r="B20" s="681"/>
      <c r="C20" s="681"/>
      <c r="D20" s="681"/>
      <c r="E20" s="681"/>
      <c r="F20" s="681"/>
      <c r="G20" s="682"/>
      <c r="H20" s="272" t="s">
        <v>101</v>
      </c>
      <c r="I20" s="671" t="s">
        <v>150</v>
      </c>
      <c r="J20" s="671"/>
      <c r="K20" s="671"/>
      <c r="L20" s="671"/>
      <c r="M20" s="99">
        <f>SUMIFS(M6:M15,G6:G15,"ALTRO",H6:H15,"SS")+ SUMIFS(M6:M15,G6:G15,"AT",H6:H15,"SS")+SUMIFS(M6:M15,G6:G15,"AA",H6:H15,"SS")</f>
        <v>0</v>
      </c>
      <c r="N20" s="121">
        <f t="shared" si="28"/>
        <v>0</v>
      </c>
      <c r="O20" s="122">
        <f t="shared" si="29"/>
        <v>0</v>
      </c>
      <c r="P20" s="123">
        <f t="shared" si="30"/>
        <v>0</v>
      </c>
      <c r="Q20" s="117">
        <f t="shared" si="31"/>
        <v>0</v>
      </c>
      <c r="R20" s="117">
        <f t="shared" si="32"/>
        <v>0</v>
      </c>
      <c r="S20" s="117">
        <f t="shared" si="33"/>
        <v>0</v>
      </c>
      <c r="T20" s="117">
        <f t="shared" si="34"/>
        <v>0</v>
      </c>
      <c r="U20" s="117">
        <f t="shared" si="35"/>
        <v>0</v>
      </c>
      <c r="V20" s="117">
        <f t="shared" si="36"/>
        <v>0</v>
      </c>
      <c r="W20" s="117">
        <f t="shared" si="37"/>
        <v>0</v>
      </c>
      <c r="X20" s="117">
        <f t="shared" si="38"/>
        <v>0</v>
      </c>
      <c r="Y20" s="109"/>
      <c r="Z20" s="109"/>
      <c r="AA20" s="109"/>
      <c r="AB20" s="139"/>
      <c r="AC20" s="133">
        <f>ROUND(IF(IF(O20&gt;12,1.8,O20*0.15)+IF(P20&gt;15,0.15,0)+IF(N20&gt;0,1.8,0)&gt;12,1.8,IF(O20&gt;12,1.8,O20*0.15)+IF(P20&gt;15,0.15,0)+IF(N20&gt;0,1.8,0)),3)</f>
        <v>0</v>
      </c>
      <c r="AD20" s="134"/>
      <c r="AE20" s="134"/>
      <c r="AF20" s="134"/>
      <c r="AG20" s="134"/>
      <c r="AH20" s="134"/>
      <c r="AI20" s="134"/>
      <c r="AJ20" s="134"/>
      <c r="AK20" s="134"/>
      <c r="AL20" s="134"/>
      <c r="AM20" s="134"/>
      <c r="AN20" s="134"/>
      <c r="AO20" s="134"/>
      <c r="AP20" s="134"/>
      <c r="AQ20" s="134"/>
      <c r="AR20" s="134"/>
      <c r="AS20" s="134"/>
      <c r="AT20" s="134"/>
    </row>
    <row r="21" spans="1:46" ht="23.65" customHeight="1" thickTop="1" thickBot="1" x14ac:dyDescent="0.6">
      <c r="A21" s="680"/>
      <c r="B21" s="681"/>
      <c r="C21" s="681"/>
      <c r="D21" s="681"/>
      <c r="E21" s="681"/>
      <c r="F21" s="681"/>
      <c r="G21" s="682"/>
      <c r="H21" s="272" t="s">
        <v>101</v>
      </c>
      <c r="I21" s="671" t="s">
        <v>100</v>
      </c>
      <c r="J21" s="671"/>
      <c r="K21" s="671"/>
      <c r="L21" s="671"/>
      <c r="M21" s="99">
        <f>SUMIFS(M6:M15,G6:G15,"ALTRO",H6:H15,"NON")+      SUMIFS(M6:M15,G6:G15,"Aa",H6:H15,"NON")+    SUMIFS(M6:M15,G6:G15,"AT",H6:H15,"NON")</f>
        <v>0</v>
      </c>
      <c r="N21" s="124">
        <f t="shared" si="28"/>
        <v>0</v>
      </c>
      <c r="O21" s="125">
        <f t="shared" si="29"/>
        <v>0</v>
      </c>
      <c r="P21" s="126">
        <f t="shared" si="30"/>
        <v>0</v>
      </c>
      <c r="Q21" s="117">
        <f t="shared" si="31"/>
        <v>0</v>
      </c>
      <c r="R21" s="117">
        <f t="shared" si="32"/>
        <v>0</v>
      </c>
      <c r="S21" s="117">
        <f t="shared" si="33"/>
        <v>0</v>
      </c>
      <c r="T21" s="117">
        <f t="shared" si="34"/>
        <v>0</v>
      </c>
      <c r="U21" s="117">
        <f t="shared" si="35"/>
        <v>0</v>
      </c>
      <c r="V21" s="117">
        <f t="shared" si="36"/>
        <v>0</v>
      </c>
      <c r="W21" s="117">
        <f t="shared" si="37"/>
        <v>0</v>
      </c>
      <c r="X21" s="117">
        <f t="shared" si="38"/>
        <v>0</v>
      </c>
      <c r="Y21" s="109"/>
      <c r="Z21" s="109"/>
      <c r="AA21" s="109"/>
      <c r="AB21" s="139"/>
      <c r="AC21" s="133">
        <f>ROUND(IF(IF(O21&gt;12,0.9,O21*0.075)+IF(P21&gt;15,0.075,0)+IF(N21&gt;0,0.9,0)&gt;12,0.9,IF(O21&gt;12,0.9,O21*0.075)+IF(P21&gt;15,0.075,0)+IF(N21&gt;0,0.9,0)),3)</f>
        <v>0</v>
      </c>
      <c r="AD21" s="134"/>
      <c r="AE21" s="134"/>
      <c r="AF21" s="134"/>
      <c r="AG21" s="134"/>
      <c r="AH21" s="134"/>
      <c r="AI21" s="134"/>
      <c r="AJ21" s="134"/>
      <c r="AK21" s="134"/>
      <c r="AL21" s="134"/>
      <c r="AM21" s="134"/>
      <c r="AN21" s="134"/>
      <c r="AO21" s="134"/>
      <c r="AP21" s="134"/>
      <c r="AQ21" s="134"/>
      <c r="AR21" s="134"/>
      <c r="AS21" s="134"/>
      <c r="AT21" s="134"/>
    </row>
    <row r="22" spans="1:46" ht="23.65" customHeight="1" thickTop="1" thickBot="1" x14ac:dyDescent="0.6">
      <c r="A22" s="823" t="s">
        <v>109</v>
      </c>
      <c r="B22" s="824"/>
      <c r="C22" s="824"/>
      <c r="D22" s="824"/>
      <c r="E22" s="824"/>
      <c r="F22" s="645" t="str">
        <f>IF(+Anno_1=0,"",+Anno_1)</f>
        <v/>
      </c>
      <c r="G22" s="646"/>
      <c r="H22" s="272" t="s">
        <v>101</v>
      </c>
      <c r="I22" s="671" t="s">
        <v>154</v>
      </c>
      <c r="J22" s="671"/>
      <c r="K22" s="671"/>
      <c r="L22" s="671"/>
      <c r="M22" s="99">
        <f>SUMIFS(M6:M15,G6:G15,"ALTRO",H6:H15,"ENTE")</f>
        <v>0</v>
      </c>
      <c r="N22" s="127">
        <f t="shared" si="28"/>
        <v>0</v>
      </c>
      <c r="O22" s="128">
        <f t="shared" si="29"/>
        <v>0</v>
      </c>
      <c r="P22" s="129">
        <f t="shared" si="30"/>
        <v>0</v>
      </c>
      <c r="Q22" s="117">
        <f t="shared" si="31"/>
        <v>0</v>
      </c>
      <c r="R22" s="117">
        <f t="shared" si="32"/>
        <v>0</v>
      </c>
      <c r="S22" s="117">
        <f t="shared" si="33"/>
        <v>0</v>
      </c>
      <c r="T22" s="117">
        <f t="shared" si="34"/>
        <v>0</v>
      </c>
      <c r="U22" s="117">
        <f t="shared" si="35"/>
        <v>0</v>
      </c>
      <c r="V22" s="117">
        <f t="shared" si="36"/>
        <v>0</v>
      </c>
      <c r="W22" s="117">
        <f t="shared" si="37"/>
        <v>0</v>
      </c>
      <c r="X22" s="117">
        <f t="shared" si="38"/>
        <v>0</v>
      </c>
      <c r="Y22" s="109"/>
      <c r="Z22" s="109"/>
      <c r="AA22" s="109"/>
      <c r="AB22" s="139"/>
      <c r="AC22" s="133">
        <f>ROUND(IF(IF(O22&gt;12,0.6,O22*0.05)+IF(P22&gt;15,0.05,0)+IF(N22&gt;0,0.6,0)&gt;12,0.6,IF(O22&gt;12,0.6,O22*0.05)+IF(P22&gt;15,0.05,0)+IF(N22&gt;0,0.6,0)),3)</f>
        <v>0</v>
      </c>
      <c r="AD22" s="134"/>
      <c r="AE22" s="134"/>
      <c r="AF22" s="134"/>
      <c r="AG22" s="134"/>
      <c r="AH22" s="134"/>
      <c r="AI22" s="134"/>
      <c r="AJ22" s="134"/>
      <c r="AK22" s="134"/>
      <c r="AL22" s="134"/>
      <c r="AM22" s="134"/>
      <c r="AN22" s="134"/>
      <c r="AO22" s="134"/>
      <c r="AP22" s="134"/>
      <c r="AQ22" s="134"/>
      <c r="AR22" s="134"/>
      <c r="AS22" s="134"/>
      <c r="AT22" s="134"/>
    </row>
    <row r="23" spans="1:46" ht="23.65" customHeight="1" thickTop="1" thickBot="1" x14ac:dyDescent="0.6">
      <c r="A23" s="825"/>
      <c r="B23" s="826"/>
      <c r="C23" s="826"/>
      <c r="D23" s="826"/>
      <c r="E23" s="826"/>
      <c r="F23" s="647"/>
      <c r="G23" s="648"/>
      <c r="H23" s="668" t="s">
        <v>110</v>
      </c>
      <c r="I23" s="669"/>
      <c r="J23" s="669"/>
      <c r="K23" s="669"/>
      <c r="L23" s="670"/>
      <c r="M23" s="94">
        <f>SUM(M18:M22)</f>
        <v>0</v>
      </c>
      <c r="N23" s="206">
        <f t="shared" si="28"/>
        <v>0</v>
      </c>
      <c r="O23" s="207">
        <f t="shared" si="29"/>
        <v>0</v>
      </c>
      <c r="P23" s="208">
        <f t="shared" si="30"/>
        <v>0</v>
      </c>
      <c r="Q23" s="113">
        <f t="shared" si="31"/>
        <v>0</v>
      </c>
      <c r="R23" s="113">
        <f>M23/365</f>
        <v>0</v>
      </c>
      <c r="S23" s="113">
        <f t="shared" si="33"/>
        <v>0</v>
      </c>
      <c r="T23" s="113">
        <f t="shared" si="34"/>
        <v>0</v>
      </c>
      <c r="U23" s="113">
        <f>M23-T23</f>
        <v>0</v>
      </c>
      <c r="V23" s="113">
        <f t="shared" si="36"/>
        <v>0</v>
      </c>
      <c r="W23" s="113">
        <f t="shared" si="37"/>
        <v>0</v>
      </c>
      <c r="X23" s="113">
        <f t="shared" si="38"/>
        <v>0</v>
      </c>
      <c r="Y23" s="109"/>
      <c r="Z23" s="109"/>
      <c r="AA23" s="109"/>
      <c r="AB23" s="139"/>
      <c r="AC23" s="205">
        <f>IF(SUM(AC18:AC22)&gt;6,6,SUM(AC18:AC22))</f>
        <v>0</v>
      </c>
      <c r="AD23" s="134"/>
      <c r="AE23" s="134"/>
      <c r="AF23" s="134"/>
      <c r="AG23" s="134"/>
      <c r="AH23" s="134"/>
      <c r="AI23" s="134"/>
      <c r="AJ23" s="134"/>
      <c r="AK23" s="134"/>
      <c r="AL23" s="134"/>
      <c r="AM23" s="134"/>
      <c r="AN23" s="134"/>
      <c r="AO23" s="134"/>
      <c r="AP23" s="134"/>
      <c r="AQ23" s="134"/>
      <c r="AR23" s="134"/>
      <c r="AS23" s="134"/>
      <c r="AT23" s="134"/>
    </row>
    <row r="24" spans="1:46" ht="22.9" x14ac:dyDescent="0.4">
      <c r="A24" s="263"/>
      <c r="B24" s="263"/>
      <c r="C24" s="263"/>
      <c r="D24" s="263"/>
      <c r="E24" s="263"/>
      <c r="F24" s="263"/>
      <c r="G24" s="263"/>
      <c r="H24" s="143"/>
      <c r="I24" s="144"/>
      <c r="J24" s="145"/>
      <c r="K24" s="145"/>
      <c r="L24" s="145"/>
      <c r="M24" s="140"/>
      <c r="N24" s="146"/>
      <c r="O24" s="146"/>
      <c r="P24" s="146"/>
      <c r="Q24" s="109"/>
      <c r="R24" s="109"/>
      <c r="S24" s="109"/>
      <c r="T24" s="109"/>
      <c r="U24" s="109"/>
      <c r="V24" s="109"/>
      <c r="W24" s="109"/>
      <c r="X24" s="109"/>
      <c r="Y24" s="109"/>
      <c r="Z24" s="109"/>
      <c r="AA24" s="109"/>
      <c r="AB24" s="139"/>
      <c r="AC24" s="147"/>
      <c r="AD24" s="134"/>
      <c r="AE24" s="134"/>
      <c r="AF24" s="134"/>
      <c r="AG24" s="134"/>
      <c r="AH24" s="134"/>
      <c r="AI24" s="134"/>
      <c r="AJ24" s="134"/>
      <c r="AK24" s="134"/>
      <c r="AL24" s="134"/>
      <c r="AM24" s="134"/>
      <c r="AN24" s="134"/>
      <c r="AO24" s="134"/>
      <c r="AP24" s="134"/>
      <c r="AQ24" s="134"/>
      <c r="AR24" s="134"/>
      <c r="AS24" s="134"/>
      <c r="AT24" s="134"/>
    </row>
    <row r="25" spans="1:46" ht="22.5" thickBot="1" x14ac:dyDescent="0.6">
      <c r="A25" s="263"/>
      <c r="B25" s="263"/>
      <c r="C25" s="263"/>
      <c r="D25" s="263"/>
      <c r="E25" s="263"/>
      <c r="F25" s="263"/>
      <c r="G25" s="263"/>
      <c r="H25" s="139"/>
      <c r="I25" s="139"/>
      <c r="J25" s="139"/>
      <c r="K25" s="139"/>
      <c r="L25" s="139"/>
      <c r="M25" s="140"/>
      <c r="N25" s="141" t="s">
        <v>85</v>
      </c>
      <c r="O25" s="141" t="s">
        <v>86</v>
      </c>
      <c r="P25" s="141" t="s">
        <v>87</v>
      </c>
      <c r="Q25" s="113"/>
      <c r="R25" s="113"/>
      <c r="S25" s="113"/>
      <c r="T25" s="113"/>
      <c r="U25" s="113"/>
      <c r="V25" s="113"/>
      <c r="W25" s="113"/>
      <c r="X25" s="113"/>
      <c r="Y25" s="109"/>
      <c r="Z25" s="109"/>
      <c r="AA25" s="109"/>
      <c r="AB25" s="139"/>
      <c r="AC25" s="142" t="s">
        <v>103</v>
      </c>
      <c r="AD25" s="134"/>
      <c r="AE25" s="134"/>
      <c r="AF25" s="134"/>
      <c r="AG25" s="134"/>
      <c r="AH25" s="134"/>
      <c r="AI25" s="134"/>
      <c r="AJ25" s="134"/>
      <c r="AK25" s="134"/>
      <c r="AL25" s="134"/>
      <c r="AM25" s="134"/>
      <c r="AN25" s="134"/>
      <c r="AO25" s="134"/>
      <c r="AP25" s="134"/>
      <c r="AQ25" s="134"/>
      <c r="AR25" s="134"/>
      <c r="AS25" s="134"/>
      <c r="AT25" s="134"/>
    </row>
    <row r="26" spans="1:46" ht="23.25" thickTop="1" thickBot="1" x14ac:dyDescent="0.6">
      <c r="A26" s="814" t="s">
        <v>102</v>
      </c>
      <c r="B26" s="815"/>
      <c r="C26" s="815"/>
      <c r="D26" s="815"/>
      <c r="E26" s="815"/>
      <c r="F26" s="815"/>
      <c r="G26" s="816"/>
      <c r="H26" s="273" t="s">
        <v>37</v>
      </c>
      <c r="I26" s="718" t="s">
        <v>150</v>
      </c>
      <c r="J26" s="719"/>
      <c r="K26" s="719"/>
      <c r="L26" s="720"/>
      <c r="M26" s="99">
        <f>SUMIFS(M6:M15,G6:G15,"AA",H6:H15,"ss")</f>
        <v>0</v>
      </c>
      <c r="N26" s="130">
        <f t="shared" ref="N26:N31" si="39">FLOOR(R26,1)</f>
        <v>0</v>
      </c>
      <c r="O26" s="131">
        <f t="shared" ref="O26:O31" si="40">FLOOR(V26,1)</f>
        <v>0</v>
      </c>
      <c r="P26" s="132">
        <f t="shared" ref="P26:P31" si="41">U26-X26</f>
        <v>0</v>
      </c>
      <c r="Q26" s="113">
        <f t="shared" ref="Q26:Q31" si="42">T26+X26+Y26</f>
        <v>0</v>
      </c>
      <c r="R26" s="113">
        <f t="shared" ref="R26:R30" si="43">M26/365</f>
        <v>0</v>
      </c>
      <c r="S26" s="113">
        <f t="shared" ref="S26:S31" si="44">FLOOR(R26,1)</f>
        <v>0</v>
      </c>
      <c r="T26" s="113">
        <f t="shared" ref="T26:T31" si="45">S26*365</f>
        <v>0</v>
      </c>
      <c r="U26" s="113">
        <f t="shared" ref="U26:U30" si="46">M26-T26</f>
        <v>0</v>
      </c>
      <c r="V26" s="113">
        <f t="shared" ref="V26:V31" si="47">U26/30</f>
        <v>0</v>
      </c>
      <c r="W26" s="113">
        <f t="shared" ref="W26:W31" si="48">FLOOR(V26,1)</f>
        <v>0</v>
      </c>
      <c r="X26" s="113">
        <f t="shared" ref="X26:X31" si="49">W26*30</f>
        <v>0</v>
      </c>
      <c r="Y26" s="109"/>
      <c r="Z26" s="109"/>
      <c r="AA26" s="109"/>
      <c r="AB26" s="139"/>
      <c r="AC26" s="133">
        <f>ROUND(IF(IF(O26&gt;12,6,O26*0.5)+IF(P26&gt;15,0.5,0)+IF(N26&gt;0,6,0)&gt;12,6,IF(O26&gt;12,6,O26*0.5)+IF(P26&gt;15,0.5,0)+IF(N26&gt;0,6,0)),3)</f>
        <v>0</v>
      </c>
      <c r="AD26" s="134"/>
      <c r="AE26" s="134"/>
      <c r="AF26" s="134"/>
      <c r="AG26" s="134"/>
      <c r="AH26" s="134"/>
      <c r="AI26" s="134"/>
      <c r="AJ26" s="134"/>
      <c r="AK26" s="134"/>
      <c r="AL26" s="134"/>
      <c r="AM26" s="134"/>
      <c r="AN26" s="134"/>
      <c r="AO26" s="134"/>
      <c r="AP26" s="134"/>
      <c r="AQ26" s="134"/>
      <c r="AR26" s="134"/>
      <c r="AS26" s="134"/>
      <c r="AT26" s="134"/>
    </row>
    <row r="27" spans="1:46" ht="23.65" customHeight="1" thickTop="1" thickBot="1" x14ac:dyDescent="0.6">
      <c r="A27" s="808" t="s">
        <v>104</v>
      </c>
      <c r="B27" s="809"/>
      <c r="C27" s="809"/>
      <c r="D27" s="809"/>
      <c r="E27" s="809"/>
      <c r="F27" s="809"/>
      <c r="G27" s="810"/>
      <c r="H27" s="273" t="s">
        <v>37</v>
      </c>
      <c r="I27" s="718" t="s">
        <v>100</v>
      </c>
      <c r="J27" s="719"/>
      <c r="K27" s="719"/>
      <c r="L27" s="720"/>
      <c r="M27" s="99">
        <f>SUMIFS(M6:M15,G6:G15,"AA",H6:H15,"NON")</f>
        <v>0</v>
      </c>
      <c r="N27" s="121">
        <f t="shared" si="39"/>
        <v>0</v>
      </c>
      <c r="O27" s="122">
        <f t="shared" si="40"/>
        <v>0</v>
      </c>
      <c r="P27" s="123">
        <f t="shared" si="41"/>
        <v>0</v>
      </c>
      <c r="Q27" s="113">
        <f t="shared" si="42"/>
        <v>0</v>
      </c>
      <c r="R27" s="113">
        <f t="shared" si="43"/>
        <v>0</v>
      </c>
      <c r="S27" s="113">
        <f t="shared" si="44"/>
        <v>0</v>
      </c>
      <c r="T27" s="113">
        <f t="shared" si="45"/>
        <v>0</v>
      </c>
      <c r="U27" s="113">
        <f t="shared" si="46"/>
        <v>0</v>
      </c>
      <c r="V27" s="113">
        <f t="shared" si="47"/>
        <v>0</v>
      </c>
      <c r="W27" s="113">
        <f t="shared" si="48"/>
        <v>0</v>
      </c>
      <c r="X27" s="113">
        <f t="shared" si="49"/>
        <v>0</v>
      </c>
      <c r="Y27" s="109"/>
      <c r="Z27" s="109"/>
      <c r="AA27" s="109"/>
      <c r="AB27" s="139"/>
      <c r="AC27" s="133">
        <f>IF(IF(O27&gt;12,3,O27*0.25)+IF(P27&gt;15,0.25,0)+IF(N27&gt;0,3,0)&gt;12,6,IF(O27&gt;12,3,O27*0.25)+IF(P27&gt;15,0.25,0)+IF(N27&gt;0,3,0))</f>
        <v>0</v>
      </c>
      <c r="AD27" s="134"/>
      <c r="AE27" s="134"/>
      <c r="AF27" s="134"/>
      <c r="AG27" s="134"/>
      <c r="AH27" s="134"/>
      <c r="AI27" s="134"/>
      <c r="AJ27" s="134"/>
      <c r="AK27" s="134"/>
      <c r="AL27" s="134"/>
      <c r="AM27" s="134"/>
      <c r="AN27" s="134"/>
      <c r="AO27" s="134"/>
      <c r="AP27" s="134"/>
      <c r="AQ27" s="134"/>
      <c r="AR27" s="134"/>
      <c r="AS27" s="134"/>
      <c r="AT27" s="134"/>
    </row>
    <row r="28" spans="1:46" ht="23.65" customHeight="1" thickTop="1" thickBot="1" x14ac:dyDescent="0.6">
      <c r="A28" s="811"/>
      <c r="B28" s="812"/>
      <c r="C28" s="812"/>
      <c r="D28" s="812"/>
      <c r="E28" s="812"/>
      <c r="F28" s="812"/>
      <c r="G28" s="813"/>
      <c r="H28" s="274" t="s">
        <v>101</v>
      </c>
      <c r="I28" s="718" t="s">
        <v>150</v>
      </c>
      <c r="J28" s="719"/>
      <c r="K28" s="719"/>
      <c r="L28" s="720"/>
      <c r="M28" s="99">
        <f xml:space="preserve">   SUMIFS(M6:M15,G6:G15,"ALTRO",H6:H15,"SS")   +     SUMIFS(M6:M15,G6:G15,"CS",H6:H15,"SS")+SUMIFS(M6:M15,G6:G15,"AT",H6:H15,"SS")</f>
        <v>0</v>
      </c>
      <c r="N28" s="121">
        <f t="shared" si="39"/>
        <v>0</v>
      </c>
      <c r="O28" s="122">
        <f t="shared" si="40"/>
        <v>0</v>
      </c>
      <c r="P28" s="123">
        <f t="shared" si="41"/>
        <v>0</v>
      </c>
      <c r="Q28" s="113">
        <f t="shared" si="42"/>
        <v>0</v>
      </c>
      <c r="R28" s="113">
        <f t="shared" si="43"/>
        <v>0</v>
      </c>
      <c r="S28" s="113">
        <f t="shared" si="44"/>
        <v>0</v>
      </c>
      <c r="T28" s="113">
        <f t="shared" si="45"/>
        <v>0</v>
      </c>
      <c r="U28" s="113">
        <f t="shared" si="46"/>
        <v>0</v>
      </c>
      <c r="V28" s="113">
        <f t="shared" si="47"/>
        <v>0</v>
      </c>
      <c r="W28" s="113">
        <f t="shared" si="48"/>
        <v>0</v>
      </c>
      <c r="X28" s="113">
        <f t="shared" si="49"/>
        <v>0</v>
      </c>
      <c r="Y28" s="109"/>
      <c r="Z28" s="109"/>
      <c r="AA28" s="109"/>
      <c r="AB28" s="139"/>
      <c r="AC28" s="133">
        <f>ROUND(IF(IF(O28&gt;12,1.2,O28*0.1)+IF(P28&gt;15,0.1,0)+IF(N28&gt;0,1.2,0)&gt;12,1.2,IF(O28&gt;12,1.2,O28*0.1)+IF(P28&gt;15,0.1,0)+IF(N28&gt;0,1.2,0)),3)</f>
        <v>0</v>
      </c>
      <c r="AD28" s="134"/>
      <c r="AE28" s="134"/>
      <c r="AF28" s="134"/>
      <c r="AG28" s="134"/>
      <c r="AH28" s="134"/>
      <c r="AI28" s="134"/>
      <c r="AJ28" s="134"/>
      <c r="AK28" s="134"/>
      <c r="AL28" s="134"/>
      <c r="AM28" s="134"/>
      <c r="AN28" s="134"/>
      <c r="AO28" s="134"/>
      <c r="AP28" s="134"/>
      <c r="AQ28" s="134"/>
      <c r="AR28" s="134"/>
      <c r="AS28" s="134"/>
      <c r="AT28" s="134"/>
    </row>
    <row r="29" spans="1:46" ht="23.65" customHeight="1" thickTop="1" thickBot="1" x14ac:dyDescent="0.6">
      <c r="A29" s="811"/>
      <c r="B29" s="812"/>
      <c r="C29" s="812"/>
      <c r="D29" s="812"/>
      <c r="E29" s="812"/>
      <c r="F29" s="812"/>
      <c r="G29" s="813"/>
      <c r="H29" s="274" t="s">
        <v>101</v>
      </c>
      <c r="I29" s="718" t="s">
        <v>100</v>
      </c>
      <c r="J29" s="719"/>
      <c r="K29" s="719"/>
      <c r="L29" s="720"/>
      <c r="M29" s="99">
        <f>SUMIFS(M6:M15,G6:G15,"ALTRO",H6:H15,"NON")     +SUMIFS(M6:M15,G6:G15,"cs",H6:H15,"NON")      +SUMIFS(M6:M15,G6:G15,"AT",H6:H15,"NON")</f>
        <v>0</v>
      </c>
      <c r="N29" s="121">
        <f t="shared" si="39"/>
        <v>0</v>
      </c>
      <c r="O29" s="122">
        <f t="shared" si="40"/>
        <v>0</v>
      </c>
      <c r="P29" s="123">
        <f t="shared" si="41"/>
        <v>0</v>
      </c>
      <c r="Q29" s="113">
        <f t="shared" si="42"/>
        <v>0</v>
      </c>
      <c r="R29" s="113">
        <f t="shared" si="43"/>
        <v>0</v>
      </c>
      <c r="S29" s="113">
        <f t="shared" si="44"/>
        <v>0</v>
      </c>
      <c r="T29" s="113">
        <f t="shared" si="45"/>
        <v>0</v>
      </c>
      <c r="U29" s="113">
        <f t="shared" si="46"/>
        <v>0</v>
      </c>
      <c r="V29" s="113">
        <f t="shared" si="47"/>
        <v>0</v>
      </c>
      <c r="W29" s="113">
        <f t="shared" si="48"/>
        <v>0</v>
      </c>
      <c r="X29" s="113">
        <f t="shared" si="49"/>
        <v>0</v>
      </c>
      <c r="Y29" s="109"/>
      <c r="Z29" s="109"/>
      <c r="AA29" s="109"/>
      <c r="AB29" s="139"/>
      <c r="AC29" s="133">
        <f>ROUND(IF(IF(O29&gt;12,0.6,O29*0.05)+IF(P29&gt;15,0.05,0)+IF(N29&gt;0,0.6,0)&gt;12,0.6,IF(O29&gt;12,0.6,O29*0.05)+IF(P29&gt;15,0.05,0)+IF(N29&gt;0,0.6,0)),3)</f>
        <v>0</v>
      </c>
      <c r="AD29" s="134"/>
      <c r="AE29" s="134"/>
      <c r="AF29" s="134"/>
      <c r="AG29" s="134"/>
      <c r="AH29" s="134"/>
      <c r="AI29" s="134"/>
      <c r="AJ29" s="134"/>
      <c r="AK29" s="134"/>
      <c r="AL29" s="134"/>
      <c r="AM29" s="134"/>
      <c r="AN29" s="134"/>
      <c r="AO29" s="134"/>
      <c r="AP29" s="134"/>
      <c r="AQ29" s="134"/>
      <c r="AR29" s="134"/>
      <c r="AS29" s="134"/>
      <c r="AT29" s="134"/>
    </row>
    <row r="30" spans="1:46" ht="23.65" customHeight="1" thickTop="1" thickBot="1" x14ac:dyDescent="0.6">
      <c r="A30" s="817" t="s">
        <v>109</v>
      </c>
      <c r="B30" s="818"/>
      <c r="C30" s="818"/>
      <c r="D30" s="818"/>
      <c r="E30" s="818"/>
      <c r="F30" s="770" t="str">
        <f>IF(+Anno_1=0,"",+Anno_1)</f>
        <v/>
      </c>
      <c r="G30" s="771"/>
      <c r="H30" s="274" t="s">
        <v>101</v>
      </c>
      <c r="I30" s="718" t="s">
        <v>154</v>
      </c>
      <c r="J30" s="719"/>
      <c r="K30" s="719"/>
      <c r="L30" s="720"/>
      <c r="M30" s="194">
        <f>SUMIFS(M6:M15,G6:G15,"ALTRO",H6:H15,"ENTE")</f>
        <v>0</v>
      </c>
      <c r="N30" s="118">
        <f t="shared" si="39"/>
        <v>0</v>
      </c>
      <c r="O30" s="119">
        <f t="shared" si="40"/>
        <v>0</v>
      </c>
      <c r="P30" s="120">
        <f t="shared" si="41"/>
        <v>0</v>
      </c>
      <c r="Q30" s="113">
        <f t="shared" si="42"/>
        <v>0</v>
      </c>
      <c r="R30" s="113">
        <f t="shared" si="43"/>
        <v>0</v>
      </c>
      <c r="S30" s="113">
        <f t="shared" si="44"/>
        <v>0</v>
      </c>
      <c r="T30" s="113">
        <f t="shared" si="45"/>
        <v>0</v>
      </c>
      <c r="U30" s="113">
        <f t="shared" si="46"/>
        <v>0</v>
      </c>
      <c r="V30" s="113">
        <f t="shared" si="47"/>
        <v>0</v>
      </c>
      <c r="W30" s="113">
        <f t="shared" si="48"/>
        <v>0</v>
      </c>
      <c r="X30" s="113">
        <f t="shared" si="49"/>
        <v>0</v>
      </c>
      <c r="Y30" s="109"/>
      <c r="Z30" s="109"/>
      <c r="AA30" s="109"/>
      <c r="AB30" s="139"/>
      <c r="AC30" s="133">
        <f>ROUND(IF(IF(O30&gt;12,0.6,O30*0.05)+IF(P30&gt;15,0.05,0)+IF(N30&gt;0,0.6,0)&gt;12,0.6,IF(O30&gt;12,0.6,O30*0.05)+IF(P30&gt;15,0.05,0)+IF(N30&gt;0,0.6,0)),3)</f>
        <v>0</v>
      </c>
      <c r="AD30" s="134"/>
      <c r="AE30" s="134"/>
      <c r="AF30" s="134"/>
      <c r="AG30" s="134"/>
      <c r="AH30" s="134"/>
      <c r="AI30" s="134"/>
      <c r="AJ30" s="134"/>
      <c r="AK30" s="134"/>
      <c r="AL30" s="134"/>
      <c r="AM30" s="134"/>
      <c r="AN30" s="134"/>
      <c r="AO30" s="134"/>
      <c r="AP30" s="134"/>
      <c r="AQ30" s="134"/>
      <c r="AR30" s="134"/>
      <c r="AS30" s="134"/>
      <c r="AT30" s="134"/>
    </row>
    <row r="31" spans="1:46" ht="23.65" customHeight="1" thickTop="1" thickBot="1" x14ac:dyDescent="0.6">
      <c r="A31" s="819"/>
      <c r="B31" s="820"/>
      <c r="C31" s="820"/>
      <c r="D31" s="820"/>
      <c r="E31" s="820"/>
      <c r="F31" s="772"/>
      <c r="G31" s="773"/>
      <c r="H31" s="668" t="s">
        <v>110</v>
      </c>
      <c r="I31" s="669"/>
      <c r="J31" s="669"/>
      <c r="K31" s="669"/>
      <c r="L31" s="670"/>
      <c r="M31" s="98">
        <f>SUM(M26:M30)</f>
        <v>0</v>
      </c>
      <c r="N31" s="209">
        <f t="shared" si="39"/>
        <v>0</v>
      </c>
      <c r="O31" s="207">
        <f t="shared" si="40"/>
        <v>0</v>
      </c>
      <c r="P31" s="208">
        <f t="shared" si="41"/>
        <v>0</v>
      </c>
      <c r="Q31" s="113">
        <f t="shared" si="42"/>
        <v>0</v>
      </c>
      <c r="R31" s="113">
        <f>M31/365</f>
        <v>0</v>
      </c>
      <c r="S31" s="113">
        <f t="shared" si="44"/>
        <v>0</v>
      </c>
      <c r="T31" s="113">
        <f t="shared" si="45"/>
        <v>0</v>
      </c>
      <c r="U31" s="113">
        <f>M31-T31</f>
        <v>0</v>
      </c>
      <c r="V31" s="113">
        <f t="shared" si="47"/>
        <v>0</v>
      </c>
      <c r="W31" s="113">
        <f t="shared" si="48"/>
        <v>0</v>
      </c>
      <c r="X31" s="113">
        <f t="shared" si="49"/>
        <v>0</v>
      </c>
      <c r="Y31" s="109"/>
      <c r="Z31" s="109"/>
      <c r="AA31" s="109"/>
      <c r="AB31" s="139"/>
      <c r="AC31" s="205">
        <f>IF(SUM(AC26:AC30)&gt;6,6,SUM(AC26:AC30))</f>
        <v>0</v>
      </c>
      <c r="AD31" s="134"/>
      <c r="AE31" s="134"/>
      <c r="AF31" s="134"/>
      <c r="AG31" s="134"/>
      <c r="AH31" s="134"/>
      <c r="AI31" s="134"/>
      <c r="AJ31" s="134"/>
      <c r="AK31" s="134"/>
      <c r="AL31" s="134"/>
      <c r="AM31" s="134"/>
      <c r="AN31" s="134"/>
      <c r="AO31" s="134"/>
      <c r="AP31" s="134"/>
      <c r="AQ31" s="134"/>
      <c r="AR31" s="134"/>
      <c r="AS31" s="134"/>
      <c r="AT31" s="134"/>
    </row>
    <row r="32" spans="1:46" ht="22.9" x14ac:dyDescent="0.4">
      <c r="A32" s="263"/>
      <c r="B32" s="263"/>
      <c r="C32" s="263"/>
      <c r="D32" s="263"/>
      <c r="E32" s="263"/>
      <c r="F32" s="263"/>
      <c r="G32" s="263"/>
      <c r="H32" s="143"/>
      <c r="I32" s="144"/>
      <c r="J32" s="145"/>
      <c r="K32" s="145"/>
      <c r="L32" s="145"/>
      <c r="M32" s="140"/>
      <c r="N32" s="146"/>
      <c r="O32" s="146"/>
      <c r="P32" s="146"/>
      <c r="Q32" s="139"/>
      <c r="R32" s="139"/>
      <c r="S32" s="139"/>
      <c r="T32" s="139"/>
      <c r="U32" s="139"/>
      <c r="V32" s="139"/>
      <c r="W32" s="139"/>
      <c r="X32" s="139"/>
      <c r="Y32" s="139"/>
      <c r="Z32" s="139"/>
      <c r="AA32" s="139"/>
      <c r="AB32" s="139"/>
      <c r="AC32" s="148"/>
      <c r="AD32" s="134"/>
      <c r="AE32" s="134"/>
      <c r="AF32" s="134"/>
      <c r="AG32" s="134"/>
      <c r="AH32" s="134"/>
      <c r="AI32" s="134"/>
      <c r="AJ32" s="134"/>
      <c r="AK32" s="134"/>
      <c r="AL32" s="134"/>
      <c r="AM32" s="134"/>
      <c r="AN32" s="134"/>
      <c r="AO32" s="134"/>
      <c r="AP32" s="134"/>
      <c r="AQ32" s="134"/>
      <c r="AR32" s="134"/>
      <c r="AS32" s="134"/>
      <c r="AT32" s="134"/>
    </row>
    <row r="33" spans="1:46" ht="22.5" thickBot="1" x14ac:dyDescent="0.6">
      <c r="A33" s="263"/>
      <c r="B33" s="263"/>
      <c r="C33" s="263"/>
      <c r="D33" s="263"/>
      <c r="E33" s="263"/>
      <c r="F33" s="263"/>
      <c r="G33" s="263"/>
      <c r="H33" s="139"/>
      <c r="I33" s="139"/>
      <c r="J33" s="139"/>
      <c r="K33" s="139"/>
      <c r="L33" s="139"/>
      <c r="M33" s="140"/>
      <c r="N33" s="141" t="s">
        <v>85</v>
      </c>
      <c r="O33" s="141" t="s">
        <v>86</v>
      </c>
      <c r="P33" s="141" t="s">
        <v>87</v>
      </c>
      <c r="Q33" s="149"/>
      <c r="R33" s="149"/>
      <c r="S33" s="149"/>
      <c r="T33" s="149"/>
      <c r="U33" s="149"/>
      <c r="V33" s="149"/>
      <c r="W33" s="149"/>
      <c r="X33" s="149"/>
      <c r="Y33" s="139"/>
      <c r="Z33" s="139"/>
      <c r="AA33" s="139"/>
      <c r="AB33" s="139"/>
      <c r="AC33" s="142" t="s">
        <v>103</v>
      </c>
      <c r="AD33" s="134"/>
      <c r="AE33" s="134"/>
      <c r="AF33" s="134"/>
      <c r="AG33" s="134"/>
      <c r="AH33" s="134"/>
      <c r="AI33" s="134"/>
      <c r="AJ33" s="134"/>
      <c r="AK33" s="134"/>
      <c r="AL33" s="134"/>
      <c r="AM33" s="134"/>
      <c r="AN33" s="134"/>
      <c r="AO33" s="134"/>
      <c r="AP33" s="134"/>
      <c r="AQ33" s="134"/>
      <c r="AR33" s="134"/>
      <c r="AS33" s="134"/>
      <c r="AT33" s="134"/>
    </row>
    <row r="34" spans="1:46" ht="23.25" thickTop="1" thickBot="1" x14ac:dyDescent="0.6">
      <c r="A34" s="799" t="s">
        <v>102</v>
      </c>
      <c r="B34" s="800"/>
      <c r="C34" s="800"/>
      <c r="D34" s="800"/>
      <c r="E34" s="800"/>
      <c r="F34" s="800"/>
      <c r="G34" s="801"/>
      <c r="H34" s="273" t="s">
        <v>61</v>
      </c>
      <c r="I34" s="718" t="s">
        <v>150</v>
      </c>
      <c r="J34" s="719"/>
      <c r="K34" s="719"/>
      <c r="L34" s="720"/>
      <c r="M34" s="99">
        <f>SUMIFS(M6:M15,G6:G15,"AT",H6:H15,"ss")</f>
        <v>0</v>
      </c>
      <c r="N34" s="130">
        <f t="shared" ref="N34:N39" si="50">FLOOR(R34,1)</f>
        <v>0</v>
      </c>
      <c r="O34" s="131">
        <f t="shared" ref="O34:O39" si="51">FLOOR(V34,1)</f>
        <v>0</v>
      </c>
      <c r="P34" s="132">
        <f t="shared" ref="P34:P39" si="52">U34-X34</f>
        <v>0</v>
      </c>
      <c r="Q34" s="113">
        <f t="shared" ref="Q34:Q39" si="53">T34+X34+Y34</f>
        <v>0</v>
      </c>
      <c r="R34" s="113">
        <f t="shared" ref="R34:R38" si="54">M34/365</f>
        <v>0</v>
      </c>
      <c r="S34" s="113">
        <f t="shared" ref="S34:S39" si="55">FLOOR(R34,1)</f>
        <v>0</v>
      </c>
      <c r="T34" s="113">
        <f t="shared" ref="T34:T39" si="56">S34*365</f>
        <v>0</v>
      </c>
      <c r="U34" s="113">
        <f t="shared" ref="U34:U38" si="57">M34-T34</f>
        <v>0</v>
      </c>
      <c r="V34" s="113">
        <f t="shared" ref="V34:V39" si="58">U34/30</f>
        <v>0</v>
      </c>
      <c r="W34" s="113">
        <f t="shared" ref="W34:W39" si="59">FLOOR(V34,1)</f>
        <v>0</v>
      </c>
      <c r="X34" s="113">
        <f t="shared" ref="X34:X39" si="60">W34*30</f>
        <v>0</v>
      </c>
      <c r="Y34" s="109"/>
      <c r="Z34" s="109"/>
      <c r="AA34" s="109"/>
      <c r="AB34" s="139"/>
      <c r="AC34" s="133">
        <f>ROUND(IF(IF(O34&gt;12,6,O34*0.5)+IF(P34&gt;15,0.5,0)+IF(N34&gt;0,6,0)&gt;12,6,IF(O34&gt;12,6,O34*0.5)+IF(P34&gt;15,0.5,0)+IF(N34&gt;0,6,0)),3)</f>
        <v>0</v>
      </c>
      <c r="AD34" s="134"/>
      <c r="AE34" s="134"/>
      <c r="AF34" s="134"/>
      <c r="AG34" s="134"/>
      <c r="AH34" s="134"/>
      <c r="AI34" s="134"/>
      <c r="AJ34" s="134"/>
      <c r="AK34" s="134"/>
      <c r="AL34" s="134"/>
      <c r="AM34" s="134"/>
      <c r="AN34" s="134"/>
      <c r="AO34" s="134"/>
      <c r="AP34" s="134"/>
      <c r="AQ34" s="134"/>
      <c r="AR34" s="134"/>
      <c r="AS34" s="134"/>
      <c r="AT34" s="134"/>
    </row>
    <row r="35" spans="1:46" ht="23.65" customHeight="1" thickTop="1" thickBot="1" x14ac:dyDescent="0.6">
      <c r="A35" s="802" t="s">
        <v>106</v>
      </c>
      <c r="B35" s="803"/>
      <c r="C35" s="803"/>
      <c r="D35" s="803"/>
      <c r="E35" s="803"/>
      <c r="F35" s="803"/>
      <c r="G35" s="804"/>
      <c r="H35" s="273" t="s">
        <v>61</v>
      </c>
      <c r="I35" s="718" t="s">
        <v>100</v>
      </c>
      <c r="J35" s="719"/>
      <c r="K35" s="719"/>
      <c r="L35" s="720"/>
      <c r="M35" s="99">
        <f>SUMIFS(M6:M15,G6:G15,"AT",H6:H15,"NON")</f>
        <v>0</v>
      </c>
      <c r="N35" s="121">
        <f t="shared" si="50"/>
        <v>0</v>
      </c>
      <c r="O35" s="122">
        <f t="shared" si="51"/>
        <v>0</v>
      </c>
      <c r="P35" s="123">
        <f t="shared" si="52"/>
        <v>0</v>
      </c>
      <c r="Q35" s="113">
        <f t="shared" si="53"/>
        <v>0</v>
      </c>
      <c r="R35" s="113">
        <f t="shared" si="54"/>
        <v>0</v>
      </c>
      <c r="S35" s="113">
        <f t="shared" si="55"/>
        <v>0</v>
      </c>
      <c r="T35" s="113">
        <f t="shared" si="56"/>
        <v>0</v>
      </c>
      <c r="U35" s="113">
        <f t="shared" si="57"/>
        <v>0</v>
      </c>
      <c r="V35" s="113">
        <f t="shared" si="58"/>
        <v>0</v>
      </c>
      <c r="W35" s="113">
        <f t="shared" si="59"/>
        <v>0</v>
      </c>
      <c r="X35" s="113">
        <f t="shared" si="60"/>
        <v>0</v>
      </c>
      <c r="Y35" s="109"/>
      <c r="Z35" s="109"/>
      <c r="AA35" s="109"/>
      <c r="AB35" s="139"/>
      <c r="AC35" s="133">
        <f>ROUND(IF(IF(O35&gt;12,3,O35*0.25)+IF(P35&gt;15,0.25,0)+IF(N35&gt;0,3,0)&gt;12,6,IF(O35&gt;12,3,O35*0.25)+IF(P35&gt;15,0.25,0)+IF(N35&gt;0,3,0)),3)</f>
        <v>0</v>
      </c>
      <c r="AD35" s="134"/>
      <c r="AE35" s="134"/>
      <c r="AF35" s="134"/>
      <c r="AG35" s="134"/>
      <c r="AH35" s="134"/>
      <c r="AI35" s="134"/>
      <c r="AJ35" s="134"/>
      <c r="AK35" s="134"/>
      <c r="AL35" s="134"/>
      <c r="AM35" s="134"/>
      <c r="AN35" s="134"/>
      <c r="AO35" s="134"/>
      <c r="AP35" s="134"/>
      <c r="AQ35" s="134"/>
      <c r="AR35" s="134"/>
      <c r="AS35" s="134"/>
      <c r="AT35" s="134"/>
    </row>
    <row r="36" spans="1:46" ht="23.65" customHeight="1" thickTop="1" thickBot="1" x14ac:dyDescent="0.6">
      <c r="A36" s="805"/>
      <c r="B36" s="806"/>
      <c r="C36" s="806"/>
      <c r="D36" s="806"/>
      <c r="E36" s="806"/>
      <c r="F36" s="806"/>
      <c r="G36" s="807"/>
      <c r="H36" s="274" t="s">
        <v>101</v>
      </c>
      <c r="I36" s="718" t="s">
        <v>150</v>
      </c>
      <c r="J36" s="719"/>
      <c r="K36" s="719"/>
      <c r="L36" s="720"/>
      <c r="M36" s="99">
        <f>SUMIFS(M6:M15,G6:G15,"ALTRO",H6:H15,"SS")+SUMIFS(M6:M15,G6:G15,"CS",H6:H15,"SS")+SUMIFS(M6:M15,G6:G15,"AA",H6:H15,"SS")</f>
        <v>0</v>
      </c>
      <c r="N36" s="121">
        <f t="shared" si="50"/>
        <v>0</v>
      </c>
      <c r="O36" s="122">
        <f t="shared" si="51"/>
        <v>0</v>
      </c>
      <c r="P36" s="123">
        <f t="shared" si="52"/>
        <v>0</v>
      </c>
      <c r="Q36" s="113">
        <f t="shared" si="53"/>
        <v>0</v>
      </c>
      <c r="R36" s="113">
        <f t="shared" si="54"/>
        <v>0</v>
      </c>
      <c r="S36" s="113">
        <f t="shared" si="55"/>
        <v>0</v>
      </c>
      <c r="T36" s="113">
        <f t="shared" si="56"/>
        <v>0</v>
      </c>
      <c r="U36" s="113">
        <f t="shared" si="57"/>
        <v>0</v>
      </c>
      <c r="V36" s="113">
        <f t="shared" si="58"/>
        <v>0</v>
      </c>
      <c r="W36" s="113">
        <f t="shared" si="59"/>
        <v>0</v>
      </c>
      <c r="X36" s="113">
        <f t="shared" si="60"/>
        <v>0</v>
      </c>
      <c r="Y36" s="109"/>
      <c r="Z36" s="109"/>
      <c r="AA36" s="109"/>
      <c r="AB36" s="139"/>
      <c r="AC36" s="133">
        <f>ROUND(IF(IF(O36&gt;12,1.2,O36*0.1)+IF(P36&gt;15,0.1,0)+IF(N36&gt;0,1.2,0)&gt;12,1.2,IF(O36&gt;12,1.2,O36*0.1)+IF(P36&gt;15,0.1,0)+IF(N36&gt;0,1.2,0)),3)</f>
        <v>0</v>
      </c>
      <c r="AD36" s="134"/>
      <c r="AE36" s="134"/>
      <c r="AF36" s="134"/>
      <c r="AG36" s="134"/>
      <c r="AH36" s="134"/>
      <c r="AI36" s="134"/>
      <c r="AJ36" s="134"/>
      <c r="AK36" s="134"/>
      <c r="AL36" s="134"/>
      <c r="AM36" s="134"/>
      <c r="AN36" s="134"/>
      <c r="AO36" s="134"/>
      <c r="AP36" s="134"/>
      <c r="AQ36" s="134"/>
      <c r="AR36" s="134"/>
      <c r="AS36" s="134"/>
      <c r="AT36" s="134"/>
    </row>
    <row r="37" spans="1:46" ht="23.65" customHeight="1" thickTop="1" thickBot="1" x14ac:dyDescent="0.6">
      <c r="A37" s="805"/>
      <c r="B37" s="806"/>
      <c r="C37" s="806"/>
      <c r="D37" s="806"/>
      <c r="E37" s="806"/>
      <c r="F37" s="806"/>
      <c r="G37" s="807"/>
      <c r="H37" s="274" t="s">
        <v>101</v>
      </c>
      <c r="I37" s="718" t="s">
        <v>100</v>
      </c>
      <c r="J37" s="719"/>
      <c r="K37" s="719"/>
      <c r="L37" s="720"/>
      <c r="M37" s="99">
        <f>SUMIFS(M6:M15,G6:G15,"ALTRO",H6:H15,"NON")+          SUMIFS(M6:M15,G6:G15,"cs",H6:H15,"NON")                 +SUMIFS(M6:M15,G6:G15,"Aa",H6:H15,"NON")</f>
        <v>0</v>
      </c>
      <c r="N37" s="121">
        <f t="shared" si="50"/>
        <v>0</v>
      </c>
      <c r="O37" s="122">
        <f t="shared" si="51"/>
        <v>0</v>
      </c>
      <c r="P37" s="123">
        <f t="shared" si="52"/>
        <v>0</v>
      </c>
      <c r="Q37" s="113">
        <f t="shared" si="53"/>
        <v>0</v>
      </c>
      <c r="R37" s="113">
        <f t="shared" si="54"/>
        <v>0</v>
      </c>
      <c r="S37" s="113">
        <f t="shared" si="55"/>
        <v>0</v>
      </c>
      <c r="T37" s="113">
        <f t="shared" si="56"/>
        <v>0</v>
      </c>
      <c r="U37" s="113">
        <f t="shared" si="57"/>
        <v>0</v>
      </c>
      <c r="V37" s="113">
        <f t="shared" si="58"/>
        <v>0</v>
      </c>
      <c r="W37" s="113">
        <f t="shared" si="59"/>
        <v>0</v>
      </c>
      <c r="X37" s="113">
        <f t="shared" si="60"/>
        <v>0</v>
      </c>
      <c r="Y37" s="109"/>
      <c r="Z37" s="109"/>
      <c r="AA37" s="109"/>
      <c r="AB37" s="139"/>
      <c r="AC37" s="133">
        <f>ROUND(IF(IF(O37&gt;12,0.6,O37*0.05)+IF(P37&gt;15,0.05,0)+IF(N37&gt;0,0.6,0)&gt;12,0.6,IF(O37&gt;12,0.6,O37*0.05)+IF(P37&gt;15,0.05,0)+IF(N37&gt;0,0.6,0)),3)</f>
        <v>0</v>
      </c>
      <c r="AD37" s="134"/>
      <c r="AE37" s="134"/>
      <c r="AF37" s="134"/>
      <c r="AG37" s="134"/>
      <c r="AH37" s="134"/>
      <c r="AI37" s="134"/>
      <c r="AJ37" s="134"/>
      <c r="AK37" s="134"/>
      <c r="AL37" s="134"/>
      <c r="AM37" s="134"/>
      <c r="AN37" s="134"/>
      <c r="AO37" s="134"/>
      <c r="AP37" s="134"/>
      <c r="AQ37" s="134"/>
      <c r="AR37" s="134"/>
      <c r="AS37" s="134"/>
      <c r="AT37" s="134"/>
    </row>
    <row r="38" spans="1:46" ht="23.65" customHeight="1" thickTop="1" thickBot="1" x14ac:dyDescent="0.6">
      <c r="A38" s="795" t="s">
        <v>109</v>
      </c>
      <c r="B38" s="796"/>
      <c r="C38" s="796"/>
      <c r="D38" s="796"/>
      <c r="E38" s="796"/>
      <c r="F38" s="744" t="str">
        <f>IF(+Anno_1=0,"",+Anno_1)</f>
        <v/>
      </c>
      <c r="G38" s="745"/>
      <c r="H38" s="274" t="s">
        <v>101</v>
      </c>
      <c r="I38" s="718" t="s">
        <v>154</v>
      </c>
      <c r="J38" s="719"/>
      <c r="K38" s="719"/>
      <c r="L38" s="720"/>
      <c r="M38" s="99">
        <f>SUMIFS(M6:M15,G6:G15,"ALTRO",H6:H15,"ENTE")</f>
        <v>0</v>
      </c>
      <c r="N38" s="127">
        <f t="shared" si="50"/>
        <v>0</v>
      </c>
      <c r="O38" s="128">
        <f t="shared" si="51"/>
        <v>0</v>
      </c>
      <c r="P38" s="129">
        <f t="shared" si="52"/>
        <v>0</v>
      </c>
      <c r="Q38" s="113">
        <f t="shared" si="53"/>
        <v>0</v>
      </c>
      <c r="R38" s="113">
        <f t="shared" si="54"/>
        <v>0</v>
      </c>
      <c r="S38" s="113">
        <f t="shared" si="55"/>
        <v>0</v>
      </c>
      <c r="T38" s="113">
        <f t="shared" si="56"/>
        <v>0</v>
      </c>
      <c r="U38" s="113">
        <f t="shared" si="57"/>
        <v>0</v>
      </c>
      <c r="V38" s="113">
        <f t="shared" si="58"/>
        <v>0</v>
      </c>
      <c r="W38" s="113">
        <f t="shared" si="59"/>
        <v>0</v>
      </c>
      <c r="X38" s="113">
        <f t="shared" si="60"/>
        <v>0</v>
      </c>
      <c r="Y38" s="109"/>
      <c r="Z38" s="109"/>
      <c r="AA38" s="109"/>
      <c r="AB38" s="139"/>
      <c r="AC38" s="133">
        <f>ROUND(IF(IF(O38&gt;12,0.6,O38*0.05)+IF(P38&gt;15,0.05,0)+IF(N38&gt;0,0.6,0)&gt;12,0.6,IF(O38&gt;12,0.6,O38*0.05)+IF(P38&gt;15,0.05,0)+IF(N38&gt;0,0.6,0)),3)</f>
        <v>0</v>
      </c>
      <c r="AD38" s="134"/>
      <c r="AE38" s="134"/>
      <c r="AF38" s="134"/>
      <c r="AG38" s="134"/>
      <c r="AH38" s="134"/>
      <c r="AI38" s="134"/>
      <c r="AJ38" s="134"/>
      <c r="AK38" s="134"/>
      <c r="AL38" s="134"/>
      <c r="AM38" s="134"/>
      <c r="AN38" s="134"/>
      <c r="AO38" s="134"/>
      <c r="AP38" s="134"/>
      <c r="AQ38" s="134"/>
      <c r="AR38" s="134"/>
      <c r="AS38" s="134"/>
      <c r="AT38" s="134"/>
    </row>
    <row r="39" spans="1:46" ht="23.65" customHeight="1" thickTop="1" thickBot="1" x14ac:dyDescent="0.6">
      <c r="A39" s="797"/>
      <c r="B39" s="798"/>
      <c r="C39" s="798"/>
      <c r="D39" s="798"/>
      <c r="E39" s="798"/>
      <c r="F39" s="746"/>
      <c r="G39" s="747"/>
      <c r="H39" s="668" t="s">
        <v>110</v>
      </c>
      <c r="I39" s="669"/>
      <c r="J39" s="669"/>
      <c r="K39" s="669"/>
      <c r="L39" s="670"/>
      <c r="M39" s="98">
        <f>SUM(M34:M38)</f>
        <v>0</v>
      </c>
      <c r="N39" s="209">
        <f t="shared" si="50"/>
        <v>0</v>
      </c>
      <c r="O39" s="207">
        <f t="shared" si="51"/>
        <v>0</v>
      </c>
      <c r="P39" s="208">
        <f t="shared" si="52"/>
        <v>0</v>
      </c>
      <c r="Q39" s="113">
        <f t="shared" si="53"/>
        <v>0</v>
      </c>
      <c r="R39" s="113">
        <f>M39/365</f>
        <v>0</v>
      </c>
      <c r="S39" s="113">
        <f t="shared" si="55"/>
        <v>0</v>
      </c>
      <c r="T39" s="113">
        <f t="shared" si="56"/>
        <v>0</v>
      </c>
      <c r="U39" s="113">
        <f>M39-T39</f>
        <v>0</v>
      </c>
      <c r="V39" s="113">
        <f t="shared" si="58"/>
        <v>0</v>
      </c>
      <c r="W39" s="113">
        <f t="shared" si="59"/>
        <v>0</v>
      </c>
      <c r="X39" s="113">
        <f t="shared" si="60"/>
        <v>0</v>
      </c>
      <c r="Y39" s="109"/>
      <c r="Z39" s="109"/>
      <c r="AA39" s="109"/>
      <c r="AB39" s="139"/>
      <c r="AC39" s="205">
        <f>IF(SUM(AC34:AC38)&gt;6,6,SUM(AC34:AC38))</f>
        <v>0</v>
      </c>
      <c r="AD39" s="134"/>
      <c r="AE39" s="134"/>
      <c r="AF39" s="134"/>
      <c r="AG39" s="134"/>
      <c r="AH39" s="134"/>
      <c r="AI39" s="134"/>
      <c r="AJ39" s="134"/>
      <c r="AK39" s="134"/>
      <c r="AL39" s="134"/>
      <c r="AM39" s="134"/>
      <c r="AN39" s="134"/>
      <c r="AO39" s="134"/>
      <c r="AP39" s="134"/>
      <c r="AQ39" s="134"/>
      <c r="AR39" s="134"/>
      <c r="AS39" s="134"/>
      <c r="AT39" s="134"/>
    </row>
    <row r="40" spans="1:46" ht="22.9" x14ac:dyDescent="0.4">
      <c r="A40" s="134"/>
      <c r="B40" s="134"/>
      <c r="C40" s="134"/>
      <c r="D40" s="134"/>
      <c r="E40" s="134"/>
      <c r="F40" s="134"/>
      <c r="G40" s="134"/>
      <c r="H40" s="150"/>
      <c r="I40" s="151"/>
      <c r="J40" s="138"/>
      <c r="K40" s="138"/>
      <c r="L40" s="138"/>
      <c r="M40" s="140"/>
      <c r="N40" s="152"/>
      <c r="O40" s="152"/>
      <c r="P40" s="152"/>
      <c r="Q40" s="134"/>
      <c r="R40" s="134"/>
      <c r="S40" s="134"/>
      <c r="T40" s="134"/>
      <c r="U40" s="134"/>
      <c r="V40" s="134"/>
      <c r="W40" s="134"/>
      <c r="X40" s="134"/>
      <c r="Y40" s="134"/>
      <c r="Z40" s="134"/>
      <c r="AA40" s="134"/>
      <c r="AB40" s="134"/>
      <c r="AC40" s="134"/>
      <c r="AD40" s="134"/>
      <c r="AE40" s="134"/>
      <c r="AF40" s="134"/>
      <c r="AG40" s="134"/>
      <c r="AH40" s="134"/>
      <c r="AI40" s="134"/>
      <c r="AJ40" s="134"/>
      <c r="AK40" s="134"/>
      <c r="AL40" s="134"/>
      <c r="AM40" s="134"/>
      <c r="AN40" s="134"/>
      <c r="AO40" s="134"/>
      <c r="AP40" s="134"/>
      <c r="AQ40" s="134"/>
      <c r="AR40" s="134"/>
      <c r="AS40" s="134"/>
      <c r="AT40" s="134"/>
    </row>
    <row r="41" spans="1:46" ht="22.9" x14ac:dyDescent="0.4">
      <c r="A41" s="134"/>
      <c r="B41" s="134"/>
      <c r="C41" s="134"/>
      <c r="D41" s="134"/>
      <c r="E41" s="134"/>
      <c r="F41" s="134"/>
      <c r="G41" s="134"/>
      <c r="H41" s="150"/>
      <c r="I41" s="151"/>
      <c r="J41" s="138"/>
      <c r="K41" s="138"/>
      <c r="L41" s="138"/>
      <c r="M41" s="140"/>
      <c r="N41" s="152"/>
      <c r="O41" s="152"/>
      <c r="P41" s="152"/>
      <c r="Q41" s="134"/>
      <c r="R41" s="134"/>
      <c r="S41" s="134"/>
      <c r="T41" s="134"/>
      <c r="U41" s="134"/>
      <c r="V41" s="134"/>
      <c r="W41" s="134"/>
      <c r="X41" s="134"/>
      <c r="Y41" s="134"/>
      <c r="Z41" s="134"/>
      <c r="AA41" s="134"/>
      <c r="AB41" s="134"/>
      <c r="AC41" s="134"/>
      <c r="AD41" s="134"/>
      <c r="AE41" s="134"/>
      <c r="AF41" s="134"/>
      <c r="AG41" s="134"/>
      <c r="AH41" s="134"/>
      <c r="AI41" s="134"/>
      <c r="AJ41" s="134"/>
      <c r="AK41" s="134"/>
      <c r="AL41" s="134"/>
      <c r="AM41" s="134"/>
      <c r="AN41" s="134"/>
      <c r="AO41" s="134"/>
      <c r="AP41" s="134"/>
      <c r="AQ41" s="134"/>
      <c r="AR41" s="134"/>
      <c r="AS41" s="134"/>
      <c r="AT41" s="134"/>
    </row>
    <row r="42" spans="1:46" x14ac:dyDescent="0.4">
      <c r="A42" s="134"/>
      <c r="B42" s="134"/>
      <c r="C42" s="134"/>
      <c r="D42" s="134"/>
      <c r="E42" s="134"/>
      <c r="F42" s="134"/>
      <c r="G42" s="134"/>
      <c r="H42" s="134"/>
      <c r="I42" s="134"/>
      <c r="J42" s="134"/>
      <c r="K42" s="134"/>
      <c r="L42" s="134"/>
      <c r="M42" s="134"/>
      <c r="N42" s="134"/>
      <c r="O42" s="134"/>
      <c r="P42" s="134"/>
      <c r="Q42" s="134"/>
      <c r="R42" s="134"/>
      <c r="S42" s="134"/>
      <c r="T42" s="134"/>
      <c r="U42" s="134"/>
      <c r="V42" s="134"/>
      <c r="W42" s="134"/>
      <c r="X42" s="134"/>
      <c r="Y42" s="134"/>
      <c r="Z42" s="134"/>
      <c r="AA42" s="134"/>
      <c r="AB42" s="134"/>
      <c r="AC42" s="134"/>
      <c r="AD42" s="134"/>
      <c r="AE42" s="134"/>
      <c r="AF42" s="134"/>
      <c r="AG42" s="134"/>
      <c r="AH42" s="134"/>
      <c r="AI42" s="134"/>
      <c r="AJ42" s="134"/>
      <c r="AK42" s="134"/>
      <c r="AL42" s="134"/>
      <c r="AM42" s="134"/>
      <c r="AN42" s="134"/>
      <c r="AO42" s="134"/>
      <c r="AP42" s="134"/>
      <c r="AQ42" s="134"/>
      <c r="AR42" s="134"/>
      <c r="AS42" s="134"/>
      <c r="AT42" s="134"/>
    </row>
    <row r="43" spans="1:46" x14ac:dyDescent="0.4">
      <c r="A43" s="134"/>
      <c r="B43" s="134"/>
      <c r="C43" s="134"/>
      <c r="D43" s="134"/>
      <c r="E43" s="134"/>
      <c r="F43" s="134"/>
      <c r="G43" s="134"/>
      <c r="H43" s="134"/>
      <c r="I43" s="134"/>
      <c r="J43" s="134"/>
      <c r="K43" s="134"/>
      <c r="L43" s="134"/>
      <c r="M43" s="134"/>
      <c r="N43" s="134"/>
      <c r="O43" s="134"/>
      <c r="P43" s="134"/>
      <c r="Q43" s="134"/>
      <c r="R43" s="134"/>
      <c r="S43" s="134"/>
      <c r="T43" s="134"/>
      <c r="U43" s="134"/>
      <c r="V43" s="134"/>
      <c r="W43" s="134"/>
      <c r="X43" s="134"/>
      <c r="Y43" s="134"/>
      <c r="Z43" s="134"/>
      <c r="AA43" s="134"/>
      <c r="AB43" s="134"/>
      <c r="AC43" s="134"/>
      <c r="AD43" s="134"/>
      <c r="AE43" s="134"/>
      <c r="AF43" s="134"/>
      <c r="AG43" s="134"/>
      <c r="AH43" s="134"/>
      <c r="AI43" s="134"/>
      <c r="AJ43" s="134"/>
      <c r="AK43" s="134"/>
      <c r="AL43" s="134"/>
      <c r="AM43" s="134"/>
      <c r="AN43" s="134"/>
      <c r="AO43" s="134"/>
      <c r="AP43" s="134"/>
      <c r="AQ43" s="134"/>
      <c r="AR43" s="134"/>
      <c r="AS43" s="134"/>
      <c r="AT43" s="134"/>
    </row>
    <row r="44" spans="1:46" x14ac:dyDescent="0.4">
      <c r="A44" s="134"/>
      <c r="B44" s="134"/>
      <c r="C44" s="134"/>
      <c r="D44" s="134"/>
      <c r="E44" s="134"/>
      <c r="F44" s="134"/>
      <c r="G44" s="134"/>
      <c r="H44" s="134"/>
      <c r="I44" s="134"/>
      <c r="J44" s="134"/>
      <c r="K44" s="134"/>
      <c r="L44" s="134"/>
      <c r="M44" s="134"/>
      <c r="N44" s="134"/>
      <c r="O44" s="134"/>
      <c r="P44" s="134"/>
      <c r="Q44" s="134"/>
      <c r="R44" s="134"/>
      <c r="S44" s="134"/>
      <c r="T44" s="134"/>
      <c r="U44" s="134"/>
      <c r="V44" s="134"/>
      <c r="W44" s="134"/>
      <c r="X44" s="134"/>
      <c r="Y44" s="134"/>
      <c r="Z44" s="134"/>
      <c r="AA44" s="134"/>
      <c r="AB44" s="134"/>
      <c r="AC44" s="134"/>
      <c r="AD44" s="134"/>
      <c r="AE44" s="134"/>
      <c r="AF44" s="134"/>
      <c r="AG44" s="134"/>
      <c r="AH44" s="134"/>
      <c r="AI44" s="134"/>
      <c r="AJ44" s="134"/>
      <c r="AK44" s="134"/>
      <c r="AL44" s="134"/>
      <c r="AM44" s="134"/>
      <c r="AN44" s="134"/>
      <c r="AO44" s="134"/>
      <c r="AP44" s="134"/>
      <c r="AQ44" s="134"/>
      <c r="AR44" s="134"/>
      <c r="AS44" s="134"/>
      <c r="AT44" s="134"/>
    </row>
    <row r="45" spans="1:46" x14ac:dyDescent="0.4">
      <c r="A45" s="134"/>
      <c r="B45" s="134"/>
      <c r="C45" s="134"/>
      <c r="D45" s="134"/>
      <c r="E45" s="134"/>
      <c r="F45" s="134"/>
      <c r="G45" s="134"/>
      <c r="H45" s="134"/>
      <c r="I45" s="134"/>
      <c r="J45" s="134"/>
      <c r="K45" s="134"/>
      <c r="L45" s="134"/>
      <c r="M45" s="134"/>
      <c r="N45" s="134"/>
      <c r="O45" s="134"/>
      <c r="P45" s="134"/>
      <c r="Q45" s="134"/>
      <c r="R45" s="134"/>
      <c r="S45" s="134"/>
      <c r="T45" s="134"/>
      <c r="U45" s="134"/>
      <c r="V45" s="134"/>
      <c r="W45" s="134"/>
      <c r="X45" s="134"/>
      <c r="Y45" s="134"/>
      <c r="Z45" s="134"/>
      <c r="AA45" s="134"/>
      <c r="AB45" s="134"/>
      <c r="AC45" s="134"/>
      <c r="AD45" s="134"/>
      <c r="AE45" s="134"/>
      <c r="AF45" s="134"/>
      <c r="AG45" s="134"/>
      <c r="AH45" s="134"/>
      <c r="AI45" s="134"/>
      <c r="AJ45" s="134"/>
      <c r="AK45" s="134"/>
      <c r="AL45" s="134"/>
      <c r="AM45" s="134"/>
      <c r="AN45" s="134"/>
      <c r="AO45" s="134"/>
      <c r="AP45" s="134"/>
      <c r="AQ45" s="134"/>
      <c r="AR45" s="134"/>
      <c r="AS45" s="134"/>
      <c r="AT45" s="134"/>
    </row>
    <row r="46" spans="1:46" x14ac:dyDescent="0.4">
      <c r="A46" s="134"/>
      <c r="B46" s="134"/>
      <c r="C46" s="134"/>
      <c r="D46" s="134"/>
      <c r="E46" s="134"/>
      <c r="F46" s="134"/>
      <c r="G46" s="134"/>
      <c r="H46" s="134"/>
      <c r="I46" s="134"/>
      <c r="J46" s="134"/>
      <c r="K46" s="134"/>
      <c r="L46" s="134"/>
      <c r="M46" s="134"/>
      <c r="N46" s="134"/>
      <c r="O46" s="134"/>
      <c r="P46" s="134"/>
      <c r="Q46" s="134"/>
      <c r="R46" s="134"/>
      <c r="S46" s="134"/>
      <c r="T46" s="134"/>
      <c r="U46" s="134"/>
      <c r="V46" s="134"/>
      <c r="W46" s="134"/>
      <c r="X46" s="134"/>
      <c r="Y46" s="134"/>
      <c r="Z46" s="134"/>
      <c r="AA46" s="134"/>
      <c r="AB46" s="134"/>
      <c r="AC46" s="134"/>
      <c r="AD46" s="134"/>
      <c r="AE46" s="134"/>
      <c r="AF46" s="134"/>
      <c r="AG46" s="134"/>
      <c r="AH46" s="134"/>
      <c r="AI46" s="134"/>
      <c r="AJ46" s="134"/>
      <c r="AK46" s="134"/>
      <c r="AL46" s="134"/>
      <c r="AM46" s="134"/>
      <c r="AN46" s="134"/>
      <c r="AO46" s="134"/>
      <c r="AP46" s="134"/>
      <c r="AQ46" s="134"/>
      <c r="AR46" s="134"/>
      <c r="AS46" s="134"/>
      <c r="AT46" s="134"/>
    </row>
    <row r="47" spans="1:46" x14ac:dyDescent="0.4">
      <c r="A47" s="134"/>
      <c r="B47" s="134"/>
      <c r="C47" s="134"/>
      <c r="D47" s="134"/>
      <c r="E47" s="134"/>
      <c r="F47" s="134"/>
      <c r="G47" s="134"/>
      <c r="H47" s="134"/>
      <c r="I47" s="134"/>
      <c r="J47" s="134"/>
      <c r="K47" s="134"/>
      <c r="L47" s="134"/>
      <c r="M47" s="134"/>
      <c r="N47" s="134"/>
      <c r="O47" s="134"/>
      <c r="P47" s="134"/>
      <c r="Q47" s="134"/>
      <c r="R47" s="134"/>
      <c r="S47" s="134"/>
      <c r="T47" s="134"/>
      <c r="U47" s="134"/>
      <c r="V47" s="134"/>
      <c r="W47" s="134"/>
      <c r="X47" s="134"/>
      <c r="Y47" s="134"/>
      <c r="Z47" s="134"/>
      <c r="AA47" s="134"/>
      <c r="AB47" s="134"/>
      <c r="AC47" s="134"/>
      <c r="AD47" s="134"/>
      <c r="AE47" s="134"/>
      <c r="AF47" s="134"/>
      <c r="AG47" s="134"/>
      <c r="AH47" s="134"/>
      <c r="AI47" s="134"/>
      <c r="AJ47" s="134"/>
      <c r="AK47" s="134"/>
      <c r="AL47" s="134"/>
      <c r="AM47" s="134"/>
      <c r="AN47" s="134"/>
      <c r="AO47" s="134"/>
      <c r="AP47" s="134"/>
      <c r="AQ47" s="134"/>
      <c r="AR47" s="134"/>
      <c r="AS47" s="134"/>
      <c r="AT47" s="134"/>
    </row>
    <row r="48" spans="1:46" x14ac:dyDescent="0.4">
      <c r="A48" s="134"/>
      <c r="B48" s="134"/>
      <c r="C48" s="134"/>
      <c r="D48" s="134"/>
      <c r="E48" s="134"/>
      <c r="F48" s="134"/>
      <c r="G48" s="134"/>
      <c r="H48" s="134"/>
      <c r="I48" s="134"/>
      <c r="J48" s="134"/>
      <c r="K48" s="134"/>
      <c r="L48" s="134"/>
      <c r="M48" s="134"/>
      <c r="N48" s="134"/>
      <c r="O48" s="134"/>
      <c r="P48" s="134"/>
      <c r="Q48" s="134"/>
      <c r="R48" s="134"/>
      <c r="S48" s="134"/>
      <c r="T48" s="134"/>
      <c r="U48" s="134"/>
      <c r="V48" s="134"/>
      <c r="W48" s="134"/>
      <c r="X48" s="134"/>
      <c r="Y48" s="134"/>
      <c r="Z48" s="134"/>
      <c r="AA48" s="134"/>
      <c r="AB48" s="134"/>
      <c r="AC48" s="134"/>
      <c r="AD48" s="134"/>
      <c r="AE48" s="134"/>
      <c r="AF48" s="134"/>
      <c r="AG48" s="134"/>
      <c r="AH48" s="134"/>
      <c r="AI48" s="134"/>
      <c r="AJ48" s="134"/>
      <c r="AK48" s="134"/>
      <c r="AL48" s="134"/>
      <c r="AM48" s="134"/>
      <c r="AN48" s="134"/>
      <c r="AO48" s="134"/>
      <c r="AP48" s="134"/>
      <c r="AQ48" s="134"/>
      <c r="AR48" s="134"/>
      <c r="AS48" s="134"/>
      <c r="AT48" s="134"/>
    </row>
    <row r="49" spans="1:46" x14ac:dyDescent="0.4">
      <c r="A49" s="134"/>
      <c r="B49" s="134"/>
      <c r="C49" s="134"/>
      <c r="D49" s="134"/>
      <c r="E49" s="134"/>
      <c r="F49" s="134"/>
      <c r="G49" s="134"/>
      <c r="H49" s="134"/>
      <c r="I49" s="134"/>
      <c r="J49" s="134"/>
      <c r="K49" s="134"/>
      <c r="L49" s="134"/>
      <c r="M49" s="134"/>
      <c r="N49" s="134"/>
      <c r="O49" s="134"/>
      <c r="P49" s="134"/>
      <c r="Q49" s="134"/>
      <c r="R49" s="134"/>
      <c r="S49" s="134"/>
      <c r="T49" s="134"/>
      <c r="U49" s="134"/>
      <c r="V49" s="134"/>
      <c r="W49" s="134"/>
      <c r="X49" s="134"/>
      <c r="Y49" s="134"/>
      <c r="Z49" s="134"/>
      <c r="AA49" s="134"/>
      <c r="AB49" s="134"/>
      <c r="AC49" s="134"/>
      <c r="AD49" s="134"/>
      <c r="AE49" s="134"/>
      <c r="AF49" s="134"/>
      <c r="AG49" s="134"/>
      <c r="AH49" s="134"/>
      <c r="AI49" s="134"/>
      <c r="AJ49" s="134"/>
      <c r="AK49" s="134"/>
      <c r="AL49" s="134"/>
      <c r="AM49" s="134"/>
      <c r="AN49" s="134"/>
      <c r="AO49" s="134"/>
      <c r="AP49" s="134"/>
      <c r="AQ49" s="134"/>
      <c r="AR49" s="134"/>
      <c r="AS49" s="134"/>
      <c r="AT49" s="134"/>
    </row>
    <row r="50" spans="1:46" x14ac:dyDescent="0.4">
      <c r="A50" s="134"/>
      <c r="B50" s="134"/>
      <c r="C50" s="134"/>
      <c r="D50" s="134"/>
      <c r="E50" s="134"/>
      <c r="F50" s="134"/>
      <c r="G50" s="134"/>
      <c r="H50" s="134"/>
      <c r="I50" s="134"/>
      <c r="J50" s="134"/>
      <c r="K50" s="134"/>
      <c r="L50" s="134"/>
      <c r="M50" s="134"/>
      <c r="N50" s="134"/>
      <c r="O50" s="134"/>
      <c r="P50" s="134"/>
      <c r="Q50" s="134"/>
      <c r="R50" s="134"/>
      <c r="S50" s="134"/>
      <c r="T50" s="134"/>
      <c r="U50" s="134"/>
      <c r="V50" s="134"/>
      <c r="W50" s="134"/>
      <c r="X50" s="134"/>
      <c r="Y50" s="134"/>
      <c r="Z50" s="134"/>
      <c r="AA50" s="134"/>
      <c r="AB50" s="134"/>
      <c r="AC50" s="134"/>
      <c r="AD50" s="134"/>
      <c r="AE50" s="134"/>
      <c r="AF50" s="134"/>
      <c r="AG50" s="134"/>
      <c r="AH50" s="134"/>
      <c r="AI50" s="134"/>
      <c r="AJ50" s="134"/>
      <c r="AK50" s="134"/>
      <c r="AL50" s="134"/>
      <c r="AM50" s="134"/>
      <c r="AN50" s="134"/>
      <c r="AO50" s="134"/>
      <c r="AP50" s="134"/>
      <c r="AQ50" s="134"/>
      <c r="AR50" s="134"/>
      <c r="AS50" s="134"/>
      <c r="AT50" s="134"/>
    </row>
    <row r="51" spans="1:46" x14ac:dyDescent="0.4">
      <c r="A51" s="134"/>
      <c r="B51" s="134"/>
      <c r="C51" s="134"/>
      <c r="D51" s="134"/>
      <c r="E51" s="134"/>
      <c r="F51" s="134"/>
      <c r="G51" s="134"/>
      <c r="H51" s="134"/>
      <c r="I51" s="134"/>
      <c r="J51" s="134"/>
      <c r="K51" s="134"/>
      <c r="L51" s="134"/>
      <c r="M51" s="134"/>
      <c r="N51" s="134"/>
      <c r="O51" s="134"/>
      <c r="P51" s="134"/>
      <c r="Q51" s="134"/>
      <c r="R51" s="134"/>
      <c r="S51" s="134"/>
      <c r="T51" s="134"/>
      <c r="U51" s="134"/>
      <c r="V51" s="134"/>
      <c r="W51" s="134"/>
      <c r="X51" s="134"/>
      <c r="Y51" s="134"/>
      <c r="Z51" s="134"/>
      <c r="AA51" s="134"/>
      <c r="AB51" s="134"/>
      <c r="AC51" s="134"/>
      <c r="AD51" s="134"/>
      <c r="AE51" s="134"/>
      <c r="AF51" s="134"/>
      <c r="AG51" s="134"/>
      <c r="AH51" s="134"/>
      <c r="AI51" s="134"/>
      <c r="AJ51" s="134"/>
      <c r="AK51" s="134"/>
      <c r="AL51" s="134"/>
      <c r="AM51" s="134"/>
      <c r="AN51" s="134"/>
      <c r="AO51" s="134"/>
      <c r="AP51" s="134"/>
      <c r="AQ51" s="134"/>
      <c r="AR51" s="134"/>
      <c r="AS51" s="134"/>
      <c r="AT51" s="134"/>
    </row>
    <row r="52" spans="1:46" x14ac:dyDescent="0.4">
      <c r="A52" s="134"/>
      <c r="B52" s="134"/>
      <c r="C52" s="134"/>
      <c r="D52" s="134"/>
      <c r="E52" s="134"/>
      <c r="F52" s="134"/>
      <c r="G52" s="134"/>
      <c r="H52" s="134"/>
      <c r="I52" s="134"/>
      <c r="J52" s="134"/>
      <c r="K52" s="134"/>
      <c r="L52" s="134"/>
      <c r="M52" s="134"/>
      <c r="N52" s="134"/>
      <c r="O52" s="134"/>
      <c r="P52" s="134"/>
      <c r="Q52" s="134"/>
      <c r="R52" s="134"/>
      <c r="S52" s="134"/>
      <c r="T52" s="134"/>
      <c r="U52" s="134"/>
      <c r="V52" s="134"/>
      <c r="W52" s="134"/>
      <c r="X52" s="134"/>
      <c r="Y52" s="134"/>
      <c r="Z52" s="134"/>
      <c r="AA52" s="134"/>
      <c r="AB52" s="134"/>
      <c r="AC52" s="134"/>
      <c r="AD52" s="134"/>
      <c r="AE52" s="134"/>
      <c r="AF52" s="134"/>
      <c r="AG52" s="134"/>
      <c r="AH52" s="134"/>
      <c r="AI52" s="134"/>
      <c r="AJ52" s="134"/>
      <c r="AK52" s="134"/>
      <c r="AL52" s="134"/>
      <c r="AM52" s="134"/>
      <c r="AN52" s="134"/>
      <c r="AO52" s="134"/>
      <c r="AP52" s="134"/>
      <c r="AQ52" s="134"/>
      <c r="AR52" s="134"/>
      <c r="AS52" s="134"/>
      <c r="AT52" s="134"/>
    </row>
    <row r="53" spans="1:46" x14ac:dyDescent="0.4">
      <c r="A53" s="134"/>
      <c r="B53" s="134"/>
      <c r="C53" s="134"/>
      <c r="D53" s="134"/>
      <c r="E53" s="134"/>
      <c r="F53" s="134"/>
      <c r="G53" s="134"/>
      <c r="H53" s="134"/>
      <c r="I53" s="134"/>
      <c r="J53" s="134"/>
      <c r="K53" s="134"/>
      <c r="L53" s="134"/>
      <c r="M53" s="134"/>
      <c r="N53" s="134"/>
      <c r="O53" s="134"/>
      <c r="P53" s="134"/>
      <c r="Q53" s="134"/>
      <c r="R53" s="134"/>
      <c r="S53" s="134"/>
      <c r="T53" s="134"/>
      <c r="U53" s="134"/>
      <c r="V53" s="134"/>
      <c r="W53" s="134"/>
      <c r="X53" s="134"/>
      <c r="Y53" s="134"/>
      <c r="Z53" s="134"/>
      <c r="AA53" s="134"/>
      <c r="AB53" s="134"/>
      <c r="AC53" s="134"/>
      <c r="AD53" s="134"/>
      <c r="AE53" s="134"/>
      <c r="AF53" s="134"/>
      <c r="AG53" s="134"/>
      <c r="AH53" s="134"/>
      <c r="AI53" s="134"/>
      <c r="AJ53" s="134"/>
      <c r="AK53" s="134"/>
      <c r="AL53" s="134"/>
      <c r="AM53" s="134"/>
      <c r="AN53" s="134"/>
      <c r="AO53" s="134"/>
      <c r="AP53" s="134"/>
      <c r="AQ53" s="134"/>
      <c r="AR53" s="134"/>
      <c r="AS53" s="134"/>
      <c r="AT53" s="134"/>
    </row>
    <row r="54" spans="1:46" x14ac:dyDescent="0.4">
      <c r="A54" s="134"/>
      <c r="B54" s="134"/>
      <c r="C54" s="134"/>
      <c r="D54" s="134"/>
      <c r="E54" s="134"/>
      <c r="F54" s="134"/>
      <c r="G54" s="134"/>
      <c r="H54" s="134"/>
      <c r="I54" s="134"/>
      <c r="J54" s="134"/>
      <c r="K54" s="134"/>
      <c r="L54" s="134"/>
      <c r="M54" s="134"/>
      <c r="N54" s="134"/>
      <c r="O54" s="134"/>
      <c r="P54" s="134"/>
      <c r="Q54" s="134"/>
      <c r="R54" s="134"/>
      <c r="S54" s="134"/>
      <c r="T54" s="134"/>
      <c r="U54" s="134"/>
      <c r="V54" s="134"/>
      <c r="W54" s="134"/>
      <c r="X54" s="134"/>
      <c r="Y54" s="134"/>
      <c r="Z54" s="134"/>
      <c r="AA54" s="134"/>
      <c r="AB54" s="134"/>
      <c r="AC54" s="134"/>
      <c r="AD54" s="134"/>
      <c r="AE54" s="134"/>
      <c r="AF54" s="134"/>
      <c r="AG54" s="134"/>
      <c r="AH54" s="134"/>
      <c r="AI54" s="134"/>
      <c r="AJ54" s="134"/>
      <c r="AK54" s="134"/>
      <c r="AL54" s="134"/>
      <c r="AM54" s="134"/>
      <c r="AN54" s="134"/>
      <c r="AO54" s="134"/>
      <c r="AP54" s="134"/>
      <c r="AQ54" s="134"/>
      <c r="AR54" s="134"/>
      <c r="AS54" s="134"/>
      <c r="AT54" s="134"/>
    </row>
    <row r="55" spans="1:46" x14ac:dyDescent="0.4">
      <c r="A55" s="134"/>
      <c r="B55" s="134"/>
      <c r="C55" s="134"/>
      <c r="D55" s="134"/>
      <c r="E55" s="134"/>
      <c r="F55" s="134"/>
      <c r="G55" s="134"/>
      <c r="H55" s="134"/>
      <c r="I55" s="134"/>
      <c r="J55" s="134"/>
      <c r="K55" s="134"/>
      <c r="L55" s="134"/>
      <c r="M55" s="134"/>
      <c r="N55" s="134"/>
      <c r="O55" s="134"/>
      <c r="P55" s="134"/>
      <c r="Q55" s="134"/>
      <c r="R55" s="134"/>
      <c r="S55" s="134"/>
      <c r="T55" s="134"/>
      <c r="U55" s="134"/>
      <c r="V55" s="134"/>
      <c r="W55" s="134"/>
      <c r="X55" s="134"/>
      <c r="Y55" s="134"/>
      <c r="Z55" s="134"/>
      <c r="AA55" s="134"/>
      <c r="AB55" s="134"/>
      <c r="AC55" s="134"/>
      <c r="AD55" s="134"/>
      <c r="AE55" s="134"/>
      <c r="AF55" s="134"/>
      <c r="AG55" s="134"/>
      <c r="AH55" s="134"/>
      <c r="AI55" s="134"/>
      <c r="AJ55" s="134"/>
      <c r="AK55" s="134"/>
      <c r="AL55" s="134"/>
      <c r="AM55" s="134"/>
      <c r="AN55" s="134"/>
      <c r="AO55" s="134"/>
      <c r="AP55" s="134"/>
      <c r="AQ55" s="134"/>
      <c r="AR55" s="134"/>
      <c r="AS55" s="134"/>
      <c r="AT55" s="134"/>
    </row>
    <row r="56" spans="1:46" x14ac:dyDescent="0.4">
      <c r="A56" s="134"/>
      <c r="B56" s="134"/>
      <c r="C56" s="134"/>
      <c r="D56" s="134"/>
      <c r="E56" s="134"/>
      <c r="F56" s="134"/>
      <c r="G56" s="134"/>
      <c r="H56" s="134"/>
      <c r="I56" s="134"/>
      <c r="J56" s="134"/>
      <c r="K56" s="134"/>
      <c r="L56" s="134"/>
      <c r="M56" s="134"/>
      <c r="N56" s="134"/>
      <c r="O56" s="134"/>
      <c r="P56" s="134"/>
      <c r="Q56" s="134"/>
      <c r="R56" s="134"/>
      <c r="S56" s="134"/>
      <c r="T56" s="134"/>
      <c r="U56" s="134"/>
      <c r="V56" s="134"/>
      <c r="W56" s="134"/>
      <c r="X56" s="134"/>
      <c r="Y56" s="134"/>
      <c r="Z56" s="134"/>
      <c r="AA56" s="134"/>
      <c r="AB56" s="134"/>
      <c r="AC56" s="134"/>
      <c r="AD56" s="134"/>
      <c r="AE56" s="134"/>
      <c r="AF56" s="134"/>
      <c r="AG56" s="134"/>
      <c r="AH56" s="134"/>
      <c r="AI56" s="134"/>
      <c r="AJ56" s="134"/>
      <c r="AK56" s="134"/>
      <c r="AL56" s="134"/>
      <c r="AM56" s="134"/>
      <c r="AN56" s="134"/>
      <c r="AO56" s="134"/>
      <c r="AP56" s="134"/>
      <c r="AQ56" s="134"/>
      <c r="AR56" s="134"/>
      <c r="AS56" s="134"/>
      <c r="AT56" s="134"/>
    </row>
    <row r="57" spans="1:46" x14ac:dyDescent="0.4">
      <c r="A57" s="134"/>
      <c r="B57" s="134"/>
      <c r="C57" s="134"/>
      <c r="D57" s="134"/>
      <c r="E57" s="134"/>
      <c r="F57" s="134"/>
      <c r="G57" s="134"/>
      <c r="H57" s="134"/>
      <c r="I57" s="134"/>
      <c r="J57" s="134"/>
      <c r="K57" s="134"/>
      <c r="L57" s="134"/>
      <c r="M57" s="134"/>
      <c r="N57" s="134"/>
      <c r="O57" s="134"/>
      <c r="P57" s="134"/>
      <c r="Q57" s="134"/>
      <c r="R57" s="134"/>
      <c r="S57" s="134"/>
      <c r="T57" s="134"/>
      <c r="U57" s="134"/>
      <c r="V57" s="134"/>
      <c r="W57" s="134"/>
      <c r="X57" s="134"/>
      <c r="Y57" s="134"/>
      <c r="Z57" s="134"/>
      <c r="AA57" s="134"/>
      <c r="AB57" s="134"/>
      <c r="AC57" s="134"/>
      <c r="AD57" s="134"/>
      <c r="AE57" s="134"/>
      <c r="AF57" s="134"/>
      <c r="AG57" s="134"/>
      <c r="AH57" s="134"/>
      <c r="AI57" s="134"/>
      <c r="AJ57" s="134"/>
      <c r="AK57" s="134"/>
      <c r="AL57" s="134"/>
      <c r="AM57" s="134"/>
      <c r="AN57" s="134"/>
      <c r="AO57" s="134"/>
      <c r="AP57" s="134"/>
      <c r="AQ57" s="134"/>
      <c r="AR57" s="134"/>
      <c r="AS57" s="134"/>
      <c r="AT57" s="134"/>
    </row>
    <row r="58" spans="1:46" x14ac:dyDescent="0.4">
      <c r="A58" s="134"/>
      <c r="B58" s="134"/>
      <c r="C58" s="134"/>
      <c r="D58" s="134"/>
      <c r="E58" s="134"/>
      <c r="F58" s="134"/>
      <c r="G58" s="134"/>
      <c r="H58" s="134"/>
      <c r="I58" s="134"/>
      <c r="J58" s="134"/>
      <c r="K58" s="134"/>
      <c r="L58" s="134"/>
      <c r="M58" s="134"/>
      <c r="N58" s="134"/>
      <c r="O58" s="134"/>
      <c r="P58" s="134"/>
      <c r="Q58" s="134"/>
      <c r="R58" s="134"/>
      <c r="S58" s="134"/>
      <c r="T58" s="134"/>
      <c r="U58" s="134"/>
      <c r="V58" s="134"/>
      <c r="W58" s="134"/>
      <c r="X58" s="134"/>
      <c r="Y58" s="134"/>
      <c r="Z58" s="134"/>
      <c r="AA58" s="134"/>
      <c r="AB58" s="134"/>
      <c r="AC58" s="134"/>
      <c r="AD58" s="134"/>
      <c r="AE58" s="134"/>
      <c r="AF58" s="134"/>
      <c r="AG58" s="134"/>
      <c r="AH58" s="134"/>
      <c r="AI58" s="134"/>
      <c r="AJ58" s="134"/>
      <c r="AK58" s="134"/>
      <c r="AL58" s="134"/>
      <c r="AM58" s="134"/>
      <c r="AN58" s="134"/>
      <c r="AO58" s="134"/>
      <c r="AP58" s="134"/>
      <c r="AQ58" s="134"/>
      <c r="AR58" s="134"/>
      <c r="AS58" s="134"/>
      <c r="AT58" s="134"/>
    </row>
    <row r="59" spans="1:46" x14ac:dyDescent="0.4">
      <c r="A59" s="134"/>
      <c r="B59" s="134"/>
      <c r="C59" s="134"/>
      <c r="D59" s="134"/>
      <c r="E59" s="134"/>
      <c r="F59" s="134"/>
      <c r="G59" s="134"/>
      <c r="H59" s="134"/>
      <c r="I59" s="134"/>
      <c r="J59" s="134"/>
      <c r="K59" s="134"/>
      <c r="L59" s="134"/>
      <c r="M59" s="134"/>
      <c r="N59" s="134"/>
      <c r="O59" s="134"/>
      <c r="P59" s="134"/>
      <c r="Q59" s="134"/>
      <c r="R59" s="134"/>
      <c r="S59" s="134"/>
      <c r="T59" s="134"/>
      <c r="U59" s="134"/>
      <c r="V59" s="134"/>
      <c r="W59" s="134"/>
      <c r="X59" s="134"/>
      <c r="Y59" s="134"/>
      <c r="Z59" s="134"/>
      <c r="AA59" s="134"/>
      <c r="AB59" s="134"/>
      <c r="AC59" s="134"/>
      <c r="AD59" s="134"/>
      <c r="AE59" s="134"/>
      <c r="AF59" s="134"/>
      <c r="AG59" s="134"/>
      <c r="AH59" s="134"/>
      <c r="AI59" s="134"/>
      <c r="AJ59" s="134"/>
      <c r="AK59" s="134"/>
      <c r="AL59" s="134"/>
      <c r="AM59" s="134"/>
      <c r="AN59" s="134"/>
      <c r="AO59" s="134"/>
      <c r="AP59" s="134"/>
      <c r="AQ59" s="134"/>
      <c r="AR59" s="134"/>
      <c r="AS59" s="134"/>
      <c r="AT59" s="134"/>
    </row>
    <row r="60" spans="1:46" x14ac:dyDescent="0.4">
      <c r="A60" s="134"/>
      <c r="B60" s="134"/>
      <c r="C60" s="134"/>
      <c r="D60" s="134"/>
      <c r="E60" s="134"/>
      <c r="F60" s="134"/>
      <c r="G60" s="134"/>
      <c r="H60" s="134"/>
      <c r="I60" s="134"/>
      <c r="J60" s="134"/>
      <c r="K60" s="134"/>
      <c r="L60" s="134"/>
      <c r="M60" s="134"/>
      <c r="N60" s="134"/>
      <c r="O60" s="134"/>
      <c r="P60" s="134"/>
      <c r="Q60" s="134"/>
      <c r="R60" s="134"/>
      <c r="S60" s="134"/>
      <c r="T60" s="134"/>
      <c r="U60" s="134"/>
      <c r="V60" s="134"/>
      <c r="W60" s="134"/>
      <c r="X60" s="134"/>
      <c r="Y60" s="134"/>
      <c r="Z60" s="134"/>
      <c r="AA60" s="134"/>
      <c r="AB60" s="134"/>
      <c r="AC60" s="134"/>
      <c r="AD60" s="134"/>
      <c r="AE60" s="134"/>
      <c r="AF60" s="134"/>
      <c r="AG60" s="134"/>
      <c r="AH60" s="134"/>
      <c r="AI60" s="134"/>
      <c r="AJ60" s="134"/>
      <c r="AK60" s="134"/>
      <c r="AL60" s="134"/>
      <c r="AM60" s="134"/>
      <c r="AN60" s="134"/>
      <c r="AO60" s="134"/>
      <c r="AP60" s="134"/>
      <c r="AQ60" s="134"/>
      <c r="AR60" s="134"/>
      <c r="AS60" s="134"/>
      <c r="AT60" s="134"/>
    </row>
    <row r="61" spans="1:46" x14ac:dyDescent="0.4">
      <c r="A61" s="134"/>
      <c r="B61" s="134"/>
      <c r="C61" s="134"/>
      <c r="D61" s="134"/>
      <c r="E61" s="134"/>
      <c r="F61" s="134"/>
      <c r="G61" s="134"/>
      <c r="H61" s="134"/>
      <c r="I61" s="134"/>
      <c r="J61" s="134"/>
      <c r="K61" s="134"/>
      <c r="L61" s="134"/>
      <c r="M61" s="134"/>
      <c r="N61" s="134"/>
      <c r="O61" s="134"/>
      <c r="P61" s="134"/>
      <c r="Q61" s="134"/>
      <c r="R61" s="134"/>
      <c r="S61" s="134"/>
      <c r="T61" s="134"/>
      <c r="U61" s="134"/>
      <c r="V61" s="134"/>
      <c r="W61" s="134"/>
      <c r="X61" s="134"/>
      <c r="Y61" s="134"/>
      <c r="Z61" s="134"/>
      <c r="AA61" s="134"/>
      <c r="AB61" s="134"/>
      <c r="AC61" s="134"/>
      <c r="AD61" s="134"/>
      <c r="AE61" s="134"/>
      <c r="AF61" s="134"/>
      <c r="AG61" s="134"/>
      <c r="AH61" s="134"/>
      <c r="AI61" s="134"/>
      <c r="AJ61" s="134"/>
      <c r="AK61" s="134"/>
      <c r="AL61" s="134"/>
      <c r="AM61" s="134"/>
      <c r="AN61" s="134"/>
      <c r="AO61" s="134"/>
      <c r="AP61" s="134"/>
      <c r="AQ61" s="134"/>
      <c r="AR61" s="134"/>
      <c r="AS61" s="134"/>
      <c r="AT61" s="134"/>
    </row>
    <row r="62" spans="1:46" x14ac:dyDescent="0.4">
      <c r="A62" s="134"/>
      <c r="B62" s="134"/>
      <c r="C62" s="134"/>
      <c r="D62" s="134"/>
      <c r="E62" s="134"/>
      <c r="F62" s="134"/>
      <c r="G62" s="134"/>
      <c r="H62" s="134"/>
      <c r="I62" s="134"/>
      <c r="J62" s="134"/>
      <c r="K62" s="134"/>
      <c r="L62" s="134"/>
      <c r="M62" s="134"/>
      <c r="N62" s="134"/>
      <c r="O62" s="134"/>
      <c r="P62" s="134"/>
      <c r="Q62" s="134"/>
      <c r="R62" s="134"/>
      <c r="S62" s="134"/>
      <c r="T62" s="134"/>
      <c r="U62" s="134"/>
      <c r="V62" s="134"/>
      <c r="W62" s="134"/>
      <c r="X62" s="134"/>
      <c r="Y62" s="134"/>
      <c r="Z62" s="134"/>
      <c r="AA62" s="134"/>
      <c r="AB62" s="134"/>
      <c r="AC62" s="134"/>
      <c r="AD62" s="134"/>
      <c r="AE62" s="134"/>
      <c r="AF62" s="134"/>
      <c r="AG62" s="134"/>
      <c r="AH62" s="134"/>
      <c r="AI62" s="134"/>
      <c r="AJ62" s="134"/>
      <c r="AK62" s="134"/>
      <c r="AL62" s="134"/>
      <c r="AM62" s="134"/>
      <c r="AN62" s="134"/>
      <c r="AO62" s="134"/>
      <c r="AP62" s="134"/>
      <c r="AQ62" s="134"/>
      <c r="AR62" s="134"/>
      <c r="AS62" s="134"/>
      <c r="AT62" s="134"/>
    </row>
    <row r="63" spans="1:46" x14ac:dyDescent="0.4">
      <c r="A63" s="134"/>
      <c r="B63" s="134"/>
      <c r="C63" s="134"/>
      <c r="D63" s="134"/>
      <c r="E63" s="134"/>
      <c r="F63" s="134"/>
      <c r="G63" s="134"/>
      <c r="H63" s="134"/>
      <c r="I63" s="134"/>
      <c r="J63" s="134"/>
      <c r="K63" s="134"/>
      <c r="L63" s="134"/>
      <c r="M63" s="134"/>
      <c r="N63" s="134"/>
      <c r="O63" s="134"/>
      <c r="P63" s="134"/>
      <c r="Q63" s="134"/>
      <c r="R63" s="134"/>
      <c r="S63" s="134"/>
      <c r="T63" s="134"/>
      <c r="U63" s="134"/>
      <c r="V63" s="134"/>
      <c r="W63" s="134"/>
      <c r="X63" s="134"/>
      <c r="Y63" s="134"/>
      <c r="Z63" s="134"/>
      <c r="AA63" s="134"/>
      <c r="AB63" s="134"/>
      <c r="AC63" s="134"/>
      <c r="AD63" s="134"/>
      <c r="AE63" s="134"/>
      <c r="AF63" s="134"/>
      <c r="AG63" s="134"/>
      <c r="AH63" s="134"/>
      <c r="AI63" s="134"/>
      <c r="AJ63" s="134"/>
      <c r="AK63" s="134"/>
      <c r="AL63" s="134"/>
      <c r="AM63" s="134"/>
      <c r="AN63" s="134"/>
      <c r="AO63" s="134"/>
      <c r="AP63" s="134"/>
      <c r="AQ63" s="134"/>
      <c r="AR63" s="134"/>
      <c r="AS63" s="134"/>
      <c r="AT63" s="134"/>
    </row>
    <row r="64" spans="1:46" x14ac:dyDescent="0.4">
      <c r="A64" s="134"/>
      <c r="B64" s="134"/>
      <c r="C64" s="134"/>
      <c r="D64" s="134"/>
      <c r="E64" s="134"/>
      <c r="F64" s="134"/>
      <c r="G64" s="134"/>
      <c r="H64" s="134"/>
      <c r="I64" s="134"/>
      <c r="J64" s="134"/>
      <c r="K64" s="134"/>
      <c r="L64" s="134"/>
      <c r="M64" s="134"/>
      <c r="N64" s="134"/>
      <c r="O64" s="134"/>
      <c r="P64" s="134"/>
      <c r="Q64" s="134"/>
      <c r="R64" s="134"/>
      <c r="S64" s="134"/>
      <c r="T64" s="134"/>
      <c r="U64" s="134"/>
      <c r="V64" s="134"/>
      <c r="W64" s="134"/>
      <c r="X64" s="134"/>
      <c r="Y64" s="134"/>
      <c r="Z64" s="134"/>
      <c r="AA64" s="134"/>
      <c r="AB64" s="134"/>
      <c r="AC64" s="134"/>
      <c r="AD64" s="134"/>
      <c r="AE64" s="134"/>
      <c r="AF64" s="134"/>
      <c r="AG64" s="134"/>
      <c r="AH64" s="134"/>
      <c r="AI64" s="134"/>
      <c r="AJ64" s="134"/>
      <c r="AK64" s="134"/>
      <c r="AL64" s="134"/>
      <c r="AM64" s="134"/>
      <c r="AN64" s="134"/>
      <c r="AO64" s="134"/>
      <c r="AP64" s="134"/>
      <c r="AQ64" s="134"/>
      <c r="AR64" s="134"/>
      <c r="AS64" s="134"/>
      <c r="AT64" s="134"/>
    </row>
    <row r="65" spans="1:46" x14ac:dyDescent="0.4">
      <c r="A65" s="134"/>
      <c r="B65" s="134"/>
      <c r="C65" s="134"/>
      <c r="D65" s="134"/>
      <c r="E65" s="134"/>
      <c r="F65" s="134"/>
      <c r="G65" s="134"/>
      <c r="H65" s="134"/>
      <c r="I65" s="134"/>
      <c r="J65" s="134"/>
      <c r="K65" s="134"/>
      <c r="L65" s="134"/>
      <c r="M65" s="134"/>
      <c r="N65" s="134"/>
      <c r="O65" s="134"/>
      <c r="P65" s="134"/>
      <c r="Q65" s="134"/>
      <c r="R65" s="134"/>
      <c r="S65" s="134"/>
      <c r="T65" s="134"/>
      <c r="U65" s="134"/>
      <c r="V65" s="134"/>
      <c r="W65" s="134"/>
      <c r="X65" s="134"/>
      <c r="Y65" s="134"/>
      <c r="Z65" s="134"/>
      <c r="AA65" s="134"/>
      <c r="AB65" s="134"/>
      <c r="AC65" s="134"/>
      <c r="AD65" s="134"/>
      <c r="AE65" s="134"/>
      <c r="AF65" s="134"/>
      <c r="AG65" s="134"/>
      <c r="AH65" s="134"/>
      <c r="AI65" s="134"/>
      <c r="AJ65" s="134"/>
      <c r="AK65" s="134"/>
      <c r="AL65" s="134"/>
      <c r="AM65" s="134"/>
      <c r="AN65" s="134"/>
      <c r="AO65" s="134"/>
      <c r="AP65" s="134"/>
      <c r="AQ65" s="134"/>
      <c r="AR65" s="134"/>
      <c r="AS65" s="134"/>
      <c r="AT65" s="134"/>
    </row>
    <row r="66" spans="1:46" x14ac:dyDescent="0.4">
      <c r="A66" s="134"/>
      <c r="B66" s="134"/>
      <c r="C66" s="134"/>
      <c r="D66" s="134"/>
      <c r="E66" s="134"/>
      <c r="F66" s="134"/>
      <c r="G66" s="134"/>
      <c r="H66" s="134"/>
      <c r="I66" s="134"/>
      <c r="J66" s="134"/>
      <c r="K66" s="134"/>
      <c r="L66" s="134"/>
      <c r="M66" s="134"/>
      <c r="N66" s="134"/>
      <c r="O66" s="134"/>
      <c r="P66" s="134"/>
      <c r="Q66" s="134"/>
      <c r="R66" s="134"/>
      <c r="S66" s="134"/>
      <c r="T66" s="134"/>
      <c r="U66" s="134"/>
      <c r="V66" s="134"/>
      <c r="W66" s="134"/>
      <c r="X66" s="134"/>
      <c r="Y66" s="134"/>
      <c r="Z66" s="134"/>
      <c r="AA66" s="134"/>
      <c r="AB66" s="134"/>
      <c r="AC66" s="134"/>
      <c r="AD66" s="134"/>
      <c r="AE66" s="134"/>
      <c r="AF66" s="134"/>
      <c r="AG66" s="134"/>
      <c r="AH66" s="134"/>
      <c r="AI66" s="134"/>
      <c r="AJ66" s="134"/>
      <c r="AK66" s="134"/>
      <c r="AL66" s="134"/>
      <c r="AM66" s="134"/>
      <c r="AN66" s="134"/>
      <c r="AO66" s="134"/>
      <c r="AP66" s="134"/>
      <c r="AQ66" s="134"/>
      <c r="AR66" s="134"/>
      <c r="AS66" s="134"/>
      <c r="AT66" s="134"/>
    </row>
    <row r="67" spans="1:46" x14ac:dyDescent="0.4">
      <c r="A67" s="134"/>
      <c r="B67" s="134"/>
      <c r="C67" s="134"/>
      <c r="D67" s="134"/>
      <c r="E67" s="134"/>
      <c r="F67" s="134"/>
      <c r="G67" s="134"/>
      <c r="H67" s="134"/>
      <c r="I67" s="134"/>
      <c r="J67" s="134"/>
      <c r="K67" s="134"/>
      <c r="L67" s="134"/>
      <c r="M67" s="134"/>
      <c r="N67" s="134"/>
      <c r="O67" s="134"/>
      <c r="P67" s="134"/>
      <c r="Q67" s="134"/>
      <c r="R67" s="134"/>
      <c r="S67" s="134"/>
      <c r="T67" s="134"/>
      <c r="U67" s="134"/>
      <c r="V67" s="134"/>
      <c r="W67" s="134"/>
      <c r="X67" s="134"/>
      <c r="Y67" s="134"/>
      <c r="Z67" s="134"/>
      <c r="AA67" s="134"/>
      <c r="AB67" s="134"/>
      <c r="AC67" s="134"/>
      <c r="AD67" s="134"/>
      <c r="AE67" s="134"/>
      <c r="AF67" s="134"/>
      <c r="AG67" s="134"/>
      <c r="AH67" s="134"/>
      <c r="AI67" s="134"/>
      <c r="AJ67" s="134"/>
      <c r="AK67" s="134"/>
      <c r="AL67" s="134"/>
      <c r="AM67" s="134"/>
      <c r="AN67" s="134"/>
      <c r="AO67" s="134"/>
      <c r="AP67" s="134"/>
      <c r="AQ67" s="134"/>
      <c r="AR67" s="134"/>
      <c r="AS67" s="134"/>
      <c r="AT67" s="134"/>
    </row>
    <row r="68" spans="1:46" x14ac:dyDescent="0.4">
      <c r="A68" s="134"/>
      <c r="B68" s="134"/>
      <c r="C68" s="134"/>
      <c r="D68" s="134"/>
      <c r="E68" s="134"/>
      <c r="F68" s="134"/>
      <c r="G68" s="134"/>
      <c r="H68" s="134"/>
      <c r="I68" s="134"/>
      <c r="J68" s="134"/>
      <c r="K68" s="134"/>
      <c r="L68" s="134"/>
      <c r="M68" s="134"/>
      <c r="N68" s="134"/>
      <c r="O68" s="134"/>
      <c r="P68" s="134"/>
      <c r="Q68" s="134"/>
      <c r="R68" s="134"/>
      <c r="S68" s="134"/>
      <c r="T68" s="134"/>
      <c r="U68" s="134"/>
      <c r="V68" s="134"/>
      <c r="W68" s="134"/>
      <c r="X68" s="134"/>
      <c r="Y68" s="134"/>
      <c r="Z68" s="134"/>
      <c r="AA68" s="134"/>
      <c r="AB68" s="134"/>
      <c r="AC68" s="134"/>
      <c r="AD68" s="134"/>
      <c r="AE68" s="134"/>
      <c r="AF68" s="134"/>
      <c r="AG68" s="134"/>
      <c r="AH68" s="134"/>
      <c r="AI68" s="134"/>
      <c r="AJ68" s="134"/>
      <c r="AK68" s="134"/>
      <c r="AL68" s="134"/>
      <c r="AM68" s="134"/>
      <c r="AN68" s="134"/>
      <c r="AO68" s="134"/>
      <c r="AP68" s="134"/>
      <c r="AQ68" s="134"/>
      <c r="AR68" s="134"/>
      <c r="AS68" s="134"/>
      <c r="AT68" s="134"/>
    </row>
    <row r="69" spans="1:46" x14ac:dyDescent="0.4">
      <c r="A69" s="134"/>
      <c r="B69" s="134"/>
      <c r="C69" s="134"/>
      <c r="D69" s="134"/>
      <c r="E69" s="134"/>
      <c r="F69" s="134"/>
      <c r="G69" s="134"/>
      <c r="H69" s="134"/>
      <c r="I69" s="134"/>
      <c r="J69" s="134"/>
      <c r="K69" s="134"/>
      <c r="L69" s="134"/>
      <c r="M69" s="134"/>
      <c r="N69" s="134"/>
      <c r="O69" s="134"/>
      <c r="P69" s="134"/>
      <c r="Q69" s="134"/>
      <c r="R69" s="134"/>
      <c r="S69" s="134"/>
      <c r="T69" s="134"/>
      <c r="U69" s="134"/>
      <c r="V69" s="134"/>
      <c r="W69" s="134"/>
      <c r="X69" s="134"/>
      <c r="Y69" s="134"/>
      <c r="Z69" s="134"/>
      <c r="AA69" s="134"/>
      <c r="AB69" s="134"/>
      <c r="AC69" s="134"/>
      <c r="AD69" s="134"/>
      <c r="AE69" s="134"/>
      <c r="AF69" s="134"/>
      <c r="AG69" s="134"/>
      <c r="AH69" s="134"/>
      <c r="AI69" s="134"/>
      <c r="AJ69" s="134"/>
      <c r="AK69" s="134"/>
      <c r="AL69" s="134"/>
      <c r="AM69" s="134"/>
      <c r="AN69" s="134"/>
      <c r="AO69" s="134"/>
      <c r="AP69" s="134"/>
      <c r="AQ69" s="134"/>
      <c r="AR69" s="134"/>
      <c r="AS69" s="134"/>
      <c r="AT69" s="134"/>
    </row>
    <row r="70" spans="1:46" x14ac:dyDescent="0.4">
      <c r="A70" s="134"/>
      <c r="B70" s="134"/>
      <c r="C70" s="134"/>
      <c r="D70" s="134"/>
      <c r="E70" s="134"/>
      <c r="F70" s="134"/>
      <c r="G70" s="134"/>
      <c r="H70" s="134"/>
      <c r="I70" s="134"/>
      <c r="J70" s="134"/>
      <c r="K70" s="134"/>
      <c r="L70" s="134"/>
      <c r="M70" s="134"/>
      <c r="N70" s="134"/>
      <c r="O70" s="134"/>
      <c r="P70" s="134"/>
      <c r="Q70" s="134"/>
      <c r="R70" s="134"/>
      <c r="S70" s="134"/>
      <c r="T70" s="134"/>
      <c r="U70" s="134"/>
      <c r="V70" s="134"/>
      <c r="W70" s="134"/>
      <c r="X70" s="134"/>
      <c r="Y70" s="134"/>
      <c r="Z70" s="134"/>
      <c r="AA70" s="134"/>
      <c r="AB70" s="134"/>
      <c r="AC70" s="134"/>
      <c r="AD70" s="134"/>
      <c r="AE70" s="134"/>
      <c r="AF70" s="134"/>
      <c r="AG70" s="134"/>
      <c r="AH70" s="134"/>
      <c r="AI70" s="134"/>
      <c r="AJ70" s="134"/>
      <c r="AK70" s="134"/>
      <c r="AL70" s="134"/>
      <c r="AM70" s="134"/>
      <c r="AN70" s="134"/>
      <c r="AO70" s="134"/>
      <c r="AP70" s="134"/>
      <c r="AQ70" s="134"/>
      <c r="AR70" s="134"/>
      <c r="AS70" s="134"/>
      <c r="AT70" s="134"/>
    </row>
    <row r="71" spans="1:46" x14ac:dyDescent="0.4">
      <c r="A71" s="134"/>
      <c r="B71" s="134"/>
      <c r="C71" s="134"/>
      <c r="D71" s="134"/>
      <c r="E71" s="134"/>
      <c r="F71" s="134"/>
      <c r="G71" s="134"/>
      <c r="H71" s="134"/>
      <c r="I71" s="134"/>
      <c r="J71" s="134"/>
      <c r="K71" s="134"/>
      <c r="L71" s="134"/>
      <c r="M71" s="134"/>
      <c r="N71" s="134"/>
      <c r="O71" s="134"/>
      <c r="P71" s="134"/>
      <c r="Q71" s="134"/>
      <c r="R71" s="134"/>
      <c r="S71" s="134"/>
      <c r="T71" s="134"/>
      <c r="U71" s="134"/>
      <c r="V71" s="134"/>
      <c r="W71" s="134"/>
      <c r="X71" s="134"/>
      <c r="Y71" s="134"/>
      <c r="Z71" s="134"/>
      <c r="AA71" s="134"/>
      <c r="AB71" s="134"/>
      <c r="AC71" s="134"/>
      <c r="AD71" s="134"/>
      <c r="AE71" s="134"/>
      <c r="AF71" s="134"/>
      <c r="AG71" s="134"/>
      <c r="AH71" s="134"/>
      <c r="AI71" s="134"/>
      <c r="AJ71" s="134"/>
      <c r="AK71" s="134"/>
      <c r="AL71" s="134"/>
      <c r="AM71" s="134"/>
      <c r="AN71" s="134"/>
      <c r="AO71" s="134"/>
      <c r="AP71" s="134"/>
      <c r="AQ71" s="134"/>
      <c r="AR71" s="134"/>
      <c r="AS71" s="134"/>
      <c r="AT71" s="134"/>
    </row>
    <row r="72" spans="1:46" x14ac:dyDescent="0.4">
      <c r="A72" s="134"/>
      <c r="B72" s="134"/>
      <c r="C72" s="134"/>
      <c r="D72" s="134"/>
      <c r="E72" s="134"/>
      <c r="F72" s="134"/>
      <c r="G72" s="134"/>
      <c r="H72" s="134"/>
      <c r="I72" s="134"/>
      <c r="J72" s="134"/>
      <c r="K72" s="134"/>
      <c r="L72" s="134"/>
      <c r="M72" s="134"/>
      <c r="N72" s="134"/>
      <c r="O72" s="134"/>
      <c r="P72" s="134"/>
      <c r="Q72" s="134"/>
      <c r="R72" s="134"/>
      <c r="S72" s="134"/>
      <c r="T72" s="134"/>
      <c r="U72" s="134"/>
      <c r="V72" s="134"/>
      <c r="W72" s="134"/>
      <c r="X72" s="134"/>
      <c r="Y72" s="134"/>
      <c r="Z72" s="134"/>
      <c r="AA72" s="134"/>
      <c r="AB72" s="134"/>
      <c r="AC72" s="134"/>
      <c r="AD72" s="134"/>
      <c r="AE72" s="134"/>
      <c r="AF72" s="134"/>
      <c r="AG72" s="134"/>
      <c r="AH72" s="134"/>
      <c r="AI72" s="134"/>
      <c r="AJ72" s="134"/>
      <c r="AK72" s="134"/>
      <c r="AL72" s="134"/>
      <c r="AM72" s="134"/>
      <c r="AN72" s="134"/>
      <c r="AO72" s="134"/>
      <c r="AP72" s="134"/>
      <c r="AQ72" s="134"/>
      <c r="AR72" s="134"/>
      <c r="AS72" s="134"/>
      <c r="AT72" s="134"/>
    </row>
    <row r="73" spans="1:46" x14ac:dyDescent="0.4">
      <c r="A73" s="134"/>
      <c r="B73" s="134"/>
      <c r="C73" s="134"/>
      <c r="D73" s="134"/>
      <c r="E73" s="134"/>
      <c r="F73" s="134"/>
      <c r="G73" s="134"/>
      <c r="H73" s="134"/>
      <c r="I73" s="134"/>
      <c r="J73" s="134"/>
      <c r="K73" s="134"/>
      <c r="L73" s="134"/>
      <c r="M73" s="134"/>
      <c r="N73" s="134"/>
      <c r="O73" s="134"/>
      <c r="P73" s="134"/>
      <c r="Q73" s="134"/>
      <c r="R73" s="134"/>
      <c r="S73" s="134"/>
      <c r="T73" s="134"/>
      <c r="U73" s="134"/>
      <c r="V73" s="134"/>
      <c r="W73" s="134"/>
      <c r="X73" s="134"/>
      <c r="Y73" s="134"/>
      <c r="Z73" s="134"/>
      <c r="AA73" s="134"/>
      <c r="AB73" s="134"/>
      <c r="AC73" s="134"/>
      <c r="AD73" s="134"/>
      <c r="AE73" s="134"/>
      <c r="AF73" s="134"/>
      <c r="AG73" s="134"/>
      <c r="AH73" s="134"/>
      <c r="AI73" s="134"/>
      <c r="AJ73" s="134"/>
      <c r="AK73" s="134"/>
      <c r="AL73" s="134"/>
      <c r="AM73" s="134"/>
      <c r="AN73" s="134"/>
      <c r="AO73" s="134"/>
      <c r="AP73" s="134"/>
      <c r="AQ73" s="134"/>
      <c r="AR73" s="134"/>
      <c r="AS73" s="134"/>
      <c r="AT73" s="134"/>
    </row>
    <row r="74" spans="1:46" x14ac:dyDescent="0.4">
      <c r="A74" s="134"/>
      <c r="B74" s="134"/>
      <c r="C74" s="134"/>
      <c r="D74" s="134"/>
      <c r="E74" s="134"/>
      <c r="F74" s="134"/>
      <c r="G74" s="134"/>
      <c r="H74" s="134"/>
      <c r="I74" s="134"/>
      <c r="J74" s="134"/>
      <c r="K74" s="134"/>
      <c r="L74" s="134"/>
      <c r="M74" s="134"/>
      <c r="N74" s="134"/>
      <c r="O74" s="134"/>
      <c r="P74" s="134"/>
      <c r="Q74" s="134"/>
      <c r="R74" s="134"/>
      <c r="S74" s="134"/>
      <c r="T74" s="134"/>
      <c r="U74" s="134"/>
      <c r="V74" s="134"/>
      <c r="W74" s="134"/>
      <c r="X74" s="134"/>
      <c r="Y74" s="134"/>
      <c r="Z74" s="134"/>
      <c r="AA74" s="134"/>
      <c r="AB74" s="134"/>
      <c r="AC74" s="134"/>
      <c r="AD74" s="134"/>
      <c r="AE74" s="134"/>
      <c r="AF74" s="134"/>
      <c r="AG74" s="134"/>
      <c r="AH74" s="134"/>
      <c r="AI74" s="134"/>
      <c r="AJ74" s="134"/>
      <c r="AK74" s="134"/>
      <c r="AL74" s="134"/>
      <c r="AM74" s="134"/>
      <c r="AN74" s="134"/>
      <c r="AO74" s="134"/>
      <c r="AP74" s="134"/>
      <c r="AQ74" s="134"/>
      <c r="AR74" s="134"/>
      <c r="AS74" s="134"/>
      <c r="AT74" s="134"/>
    </row>
    <row r="75" spans="1:46" x14ac:dyDescent="0.4">
      <c r="A75" s="134"/>
      <c r="B75" s="134"/>
      <c r="C75" s="134"/>
      <c r="D75" s="134"/>
      <c r="E75" s="134"/>
      <c r="F75" s="134"/>
      <c r="G75" s="134"/>
      <c r="H75" s="134"/>
      <c r="I75" s="134"/>
      <c r="J75" s="134"/>
      <c r="K75" s="134"/>
      <c r="L75" s="134"/>
      <c r="M75" s="134"/>
      <c r="N75" s="134"/>
      <c r="O75" s="134"/>
      <c r="P75" s="134"/>
      <c r="Q75" s="134"/>
      <c r="R75" s="134"/>
      <c r="S75" s="134"/>
      <c r="T75" s="134"/>
      <c r="U75" s="134"/>
      <c r="V75" s="134"/>
      <c r="W75" s="134"/>
      <c r="X75" s="134"/>
      <c r="Y75" s="134"/>
      <c r="Z75" s="134"/>
      <c r="AA75" s="134"/>
      <c r="AB75" s="134"/>
      <c r="AC75" s="134"/>
      <c r="AD75" s="134"/>
      <c r="AE75" s="134"/>
      <c r="AF75" s="134"/>
      <c r="AG75" s="134"/>
      <c r="AH75" s="134"/>
      <c r="AI75" s="134"/>
      <c r="AJ75" s="134"/>
      <c r="AK75" s="134"/>
      <c r="AL75" s="134"/>
      <c r="AM75" s="134"/>
      <c r="AN75" s="134"/>
      <c r="AO75" s="134"/>
      <c r="AP75" s="134"/>
      <c r="AQ75" s="134"/>
      <c r="AR75" s="134"/>
      <c r="AS75" s="134"/>
      <c r="AT75" s="134"/>
    </row>
    <row r="76" spans="1:46" x14ac:dyDescent="0.4">
      <c r="A76" s="134"/>
      <c r="B76" s="134"/>
      <c r="C76" s="134"/>
      <c r="D76" s="134"/>
      <c r="E76" s="134"/>
      <c r="F76" s="134"/>
      <c r="G76" s="134"/>
      <c r="H76" s="134"/>
      <c r="I76" s="134"/>
      <c r="J76" s="134"/>
      <c r="K76" s="134"/>
      <c r="L76" s="134"/>
      <c r="M76" s="134"/>
      <c r="N76" s="134"/>
      <c r="O76" s="134"/>
      <c r="P76" s="134"/>
      <c r="Q76" s="134"/>
      <c r="R76" s="134"/>
      <c r="S76" s="134"/>
      <c r="T76" s="134"/>
      <c r="U76" s="134"/>
      <c r="V76" s="134"/>
      <c r="W76" s="134"/>
      <c r="X76" s="134"/>
      <c r="Y76" s="134"/>
      <c r="Z76" s="134"/>
      <c r="AA76" s="134"/>
      <c r="AB76" s="134"/>
      <c r="AC76" s="134"/>
      <c r="AD76" s="134"/>
      <c r="AE76" s="134"/>
      <c r="AF76" s="134"/>
      <c r="AG76" s="134"/>
      <c r="AH76" s="134"/>
      <c r="AI76" s="134"/>
      <c r="AJ76" s="134"/>
      <c r="AK76" s="134"/>
      <c r="AL76" s="134"/>
      <c r="AM76" s="134"/>
      <c r="AN76" s="134"/>
      <c r="AO76" s="134"/>
      <c r="AP76" s="134"/>
      <c r="AQ76" s="134"/>
      <c r="AR76" s="134"/>
      <c r="AS76" s="134"/>
      <c r="AT76" s="134"/>
    </row>
    <row r="77" spans="1:46" x14ac:dyDescent="0.4">
      <c r="A77" s="134"/>
      <c r="B77" s="134"/>
      <c r="C77" s="134"/>
      <c r="D77" s="134"/>
      <c r="E77" s="134"/>
      <c r="F77" s="134"/>
      <c r="G77" s="134"/>
      <c r="H77" s="134"/>
      <c r="I77" s="134"/>
      <c r="J77" s="134"/>
      <c r="K77" s="134"/>
      <c r="L77" s="134"/>
      <c r="M77" s="134"/>
      <c r="N77" s="134"/>
      <c r="O77" s="134"/>
      <c r="P77" s="134"/>
      <c r="Q77" s="134"/>
      <c r="R77" s="134"/>
      <c r="S77" s="134"/>
      <c r="T77" s="134"/>
      <c r="U77" s="134"/>
      <c r="V77" s="134"/>
      <c r="W77" s="134"/>
      <c r="X77" s="134"/>
      <c r="Y77" s="134"/>
      <c r="Z77" s="134"/>
      <c r="AA77" s="134"/>
      <c r="AB77" s="134"/>
      <c r="AC77" s="134"/>
      <c r="AD77" s="134"/>
      <c r="AE77" s="134"/>
      <c r="AF77" s="134"/>
      <c r="AG77" s="134"/>
      <c r="AH77" s="134"/>
      <c r="AI77" s="134"/>
      <c r="AJ77" s="134"/>
      <c r="AK77" s="134"/>
      <c r="AL77" s="134"/>
      <c r="AM77" s="134"/>
      <c r="AN77" s="134"/>
      <c r="AO77" s="134"/>
      <c r="AP77" s="134"/>
      <c r="AQ77" s="134"/>
      <c r="AR77" s="134"/>
      <c r="AS77" s="134"/>
      <c r="AT77" s="134"/>
    </row>
    <row r="78" spans="1:46" x14ac:dyDescent="0.4">
      <c r="A78" s="134"/>
      <c r="B78" s="134"/>
      <c r="C78" s="134"/>
      <c r="D78" s="134"/>
      <c r="E78" s="134"/>
      <c r="F78" s="134"/>
      <c r="G78" s="134"/>
      <c r="H78" s="134"/>
      <c r="I78" s="134"/>
      <c r="J78" s="134"/>
      <c r="K78" s="134"/>
      <c r="L78" s="134"/>
      <c r="M78" s="134"/>
      <c r="N78" s="134"/>
      <c r="O78" s="134"/>
      <c r="P78" s="134"/>
      <c r="Q78" s="134"/>
      <c r="R78" s="134"/>
      <c r="S78" s="134"/>
      <c r="T78" s="134"/>
      <c r="U78" s="134"/>
      <c r="V78" s="134"/>
      <c r="W78" s="134"/>
      <c r="X78" s="134"/>
      <c r="Y78" s="134"/>
      <c r="Z78" s="134"/>
      <c r="AA78" s="134"/>
      <c r="AB78" s="134"/>
      <c r="AC78" s="134"/>
      <c r="AD78" s="134"/>
      <c r="AE78" s="134"/>
      <c r="AF78" s="134"/>
      <c r="AG78" s="134"/>
      <c r="AH78" s="134"/>
      <c r="AI78" s="134"/>
      <c r="AJ78" s="134"/>
      <c r="AK78" s="134"/>
      <c r="AL78" s="134"/>
      <c r="AM78" s="134"/>
      <c r="AN78" s="134"/>
      <c r="AO78" s="134"/>
      <c r="AP78" s="134"/>
      <c r="AQ78" s="134"/>
      <c r="AR78" s="134"/>
      <c r="AS78" s="134"/>
      <c r="AT78" s="134"/>
    </row>
    <row r="79" spans="1:46" x14ac:dyDescent="0.4">
      <c r="A79" s="134"/>
      <c r="B79" s="134"/>
      <c r="C79" s="134"/>
      <c r="D79" s="134"/>
      <c r="E79" s="134"/>
      <c r="F79" s="134"/>
      <c r="G79" s="134"/>
      <c r="H79" s="134"/>
      <c r="I79" s="134"/>
      <c r="J79" s="134"/>
      <c r="K79" s="134"/>
      <c r="L79" s="134"/>
      <c r="M79" s="134"/>
      <c r="N79" s="134"/>
      <c r="O79" s="134"/>
      <c r="P79" s="134"/>
      <c r="Q79" s="134"/>
      <c r="R79" s="134"/>
      <c r="S79" s="134"/>
      <c r="T79" s="134"/>
      <c r="U79" s="134"/>
      <c r="V79" s="134"/>
      <c r="W79" s="134"/>
      <c r="X79" s="134"/>
      <c r="Y79" s="134"/>
      <c r="Z79" s="134"/>
      <c r="AA79" s="134"/>
      <c r="AB79" s="134"/>
      <c r="AC79" s="134"/>
      <c r="AD79" s="134"/>
      <c r="AE79" s="134"/>
      <c r="AF79" s="134"/>
      <c r="AG79" s="134"/>
      <c r="AH79" s="134"/>
      <c r="AI79" s="134"/>
      <c r="AJ79" s="134"/>
      <c r="AK79" s="134"/>
      <c r="AL79" s="134"/>
      <c r="AM79" s="134"/>
      <c r="AN79" s="134"/>
      <c r="AO79" s="134"/>
      <c r="AP79" s="134"/>
      <c r="AQ79" s="134"/>
      <c r="AR79" s="134"/>
      <c r="AS79" s="134"/>
      <c r="AT79" s="134"/>
    </row>
    <row r="80" spans="1:46" x14ac:dyDescent="0.4">
      <c r="A80" s="134"/>
      <c r="B80" s="134"/>
      <c r="C80" s="134"/>
      <c r="D80" s="134"/>
      <c r="E80" s="134"/>
      <c r="F80" s="134"/>
      <c r="G80" s="134"/>
      <c r="H80" s="134"/>
      <c r="I80" s="134"/>
      <c r="J80" s="134"/>
      <c r="K80" s="134"/>
      <c r="L80" s="134"/>
      <c r="M80" s="134"/>
      <c r="N80" s="134"/>
      <c r="O80" s="134"/>
      <c r="P80" s="134"/>
      <c r="Q80" s="134"/>
      <c r="R80" s="134"/>
      <c r="S80" s="134"/>
      <c r="T80" s="134"/>
      <c r="U80" s="134"/>
      <c r="V80" s="134"/>
      <c r="W80" s="134"/>
      <c r="X80" s="134"/>
      <c r="Y80" s="134"/>
      <c r="Z80" s="134"/>
      <c r="AA80" s="134"/>
      <c r="AB80" s="134"/>
      <c r="AC80" s="134"/>
      <c r="AD80" s="134"/>
      <c r="AE80" s="134"/>
      <c r="AF80" s="134"/>
      <c r="AG80" s="134"/>
      <c r="AH80" s="134"/>
      <c r="AI80" s="134"/>
      <c r="AJ80" s="134"/>
      <c r="AK80" s="134"/>
      <c r="AL80" s="134"/>
      <c r="AM80" s="134"/>
      <c r="AN80" s="134"/>
      <c r="AO80" s="134"/>
      <c r="AP80" s="134"/>
      <c r="AQ80" s="134"/>
      <c r="AR80" s="134"/>
      <c r="AS80" s="134"/>
      <c r="AT80" s="134"/>
    </row>
    <row r="81" spans="1:46" x14ac:dyDescent="0.4">
      <c r="A81" s="134"/>
      <c r="B81" s="134"/>
      <c r="C81" s="134"/>
      <c r="D81" s="134"/>
      <c r="E81" s="134"/>
      <c r="F81" s="134"/>
      <c r="G81" s="134"/>
      <c r="H81" s="134"/>
      <c r="I81" s="134"/>
      <c r="J81" s="134"/>
      <c r="K81" s="134"/>
      <c r="L81" s="134"/>
      <c r="M81" s="134"/>
      <c r="N81" s="134"/>
      <c r="O81" s="134"/>
      <c r="P81" s="134"/>
      <c r="Q81" s="134"/>
      <c r="R81" s="134"/>
      <c r="S81" s="134"/>
      <c r="T81" s="134"/>
      <c r="U81" s="134"/>
      <c r="V81" s="134"/>
      <c r="W81" s="134"/>
      <c r="X81" s="134"/>
      <c r="Y81" s="134"/>
      <c r="Z81" s="134"/>
      <c r="AA81" s="134"/>
      <c r="AB81" s="134"/>
      <c r="AC81" s="134"/>
      <c r="AD81" s="134"/>
      <c r="AE81" s="134"/>
      <c r="AF81" s="134"/>
      <c r="AG81" s="134"/>
      <c r="AH81" s="134"/>
      <c r="AI81" s="134"/>
      <c r="AJ81" s="134"/>
      <c r="AK81" s="134"/>
      <c r="AL81" s="134"/>
      <c r="AM81" s="134"/>
      <c r="AN81" s="134"/>
      <c r="AO81" s="134"/>
      <c r="AP81" s="134"/>
      <c r="AQ81" s="134"/>
      <c r="AR81" s="134"/>
      <c r="AS81" s="134"/>
      <c r="AT81" s="134"/>
    </row>
    <row r="82" spans="1:46" x14ac:dyDescent="0.4">
      <c r="A82" s="134"/>
      <c r="B82" s="134"/>
      <c r="C82" s="134"/>
      <c r="D82" s="134"/>
      <c r="E82" s="134"/>
      <c r="F82" s="134"/>
      <c r="G82" s="134"/>
      <c r="H82" s="134"/>
      <c r="I82" s="134"/>
      <c r="J82" s="134"/>
      <c r="K82" s="134"/>
      <c r="L82" s="134"/>
      <c r="M82" s="134"/>
      <c r="N82" s="134"/>
      <c r="O82" s="134"/>
      <c r="P82" s="134"/>
      <c r="Q82" s="134"/>
      <c r="R82" s="134"/>
      <c r="S82" s="134"/>
      <c r="T82" s="134"/>
      <c r="U82" s="134"/>
      <c r="V82" s="134"/>
      <c r="W82" s="134"/>
      <c r="X82" s="134"/>
      <c r="Y82" s="134"/>
      <c r="Z82" s="134"/>
      <c r="AA82" s="134"/>
      <c r="AB82" s="134"/>
      <c r="AC82" s="134"/>
      <c r="AD82" s="134"/>
      <c r="AE82" s="134"/>
      <c r="AF82" s="134"/>
      <c r="AG82" s="134"/>
      <c r="AH82" s="134"/>
      <c r="AI82" s="134"/>
      <c r="AJ82" s="134"/>
      <c r="AK82" s="134"/>
      <c r="AL82" s="134"/>
      <c r="AM82" s="134"/>
      <c r="AN82" s="134"/>
      <c r="AO82" s="134"/>
      <c r="AP82" s="134"/>
      <c r="AQ82" s="134"/>
      <c r="AR82" s="134"/>
      <c r="AS82" s="134"/>
      <c r="AT82" s="134"/>
    </row>
    <row r="83" spans="1:46" x14ac:dyDescent="0.4">
      <c r="A83" s="134"/>
      <c r="B83" s="134"/>
      <c r="C83" s="134"/>
      <c r="D83" s="134"/>
      <c r="E83" s="134"/>
      <c r="F83" s="134"/>
      <c r="G83" s="134"/>
      <c r="H83" s="134"/>
      <c r="I83" s="134"/>
      <c r="J83" s="134"/>
      <c r="K83" s="134"/>
      <c r="L83" s="134"/>
      <c r="M83" s="134"/>
      <c r="N83" s="134"/>
      <c r="O83" s="134"/>
      <c r="P83" s="134"/>
      <c r="Q83" s="134"/>
      <c r="R83" s="134"/>
      <c r="S83" s="134"/>
      <c r="T83" s="134"/>
      <c r="U83" s="134"/>
      <c r="V83" s="134"/>
      <c r="W83" s="134"/>
      <c r="X83" s="134"/>
      <c r="Y83" s="134"/>
      <c r="Z83" s="134"/>
      <c r="AA83" s="134"/>
      <c r="AB83" s="134"/>
      <c r="AC83" s="134"/>
      <c r="AD83" s="134"/>
      <c r="AE83" s="134"/>
      <c r="AF83" s="134"/>
      <c r="AG83" s="134"/>
      <c r="AH83" s="134"/>
      <c r="AI83" s="134"/>
      <c r="AJ83" s="134"/>
      <c r="AK83" s="134"/>
      <c r="AL83" s="134"/>
      <c r="AM83" s="134"/>
      <c r="AN83" s="134"/>
      <c r="AO83" s="134"/>
      <c r="AP83" s="134"/>
      <c r="AQ83" s="134"/>
      <c r="AR83" s="134"/>
      <c r="AS83" s="134"/>
      <c r="AT83" s="134"/>
    </row>
    <row r="84" spans="1:46" x14ac:dyDescent="0.4">
      <c r="A84" s="134"/>
      <c r="B84" s="134"/>
      <c r="C84" s="134"/>
      <c r="D84" s="134"/>
      <c r="E84" s="134"/>
      <c r="F84" s="134"/>
      <c r="G84" s="134"/>
      <c r="H84" s="134"/>
      <c r="I84" s="134"/>
      <c r="J84" s="134"/>
      <c r="K84" s="134"/>
      <c r="L84" s="134"/>
      <c r="M84" s="134"/>
      <c r="N84" s="134"/>
      <c r="O84" s="134"/>
      <c r="P84" s="134"/>
      <c r="Q84" s="134"/>
      <c r="R84" s="134"/>
      <c r="S84" s="134"/>
      <c r="T84" s="134"/>
      <c r="U84" s="134"/>
      <c r="V84" s="134"/>
      <c r="W84" s="134"/>
      <c r="X84" s="134"/>
      <c r="Y84" s="134"/>
      <c r="Z84" s="134"/>
      <c r="AA84" s="134"/>
      <c r="AB84" s="134"/>
      <c r="AC84" s="134"/>
      <c r="AD84" s="134"/>
      <c r="AE84" s="134"/>
      <c r="AF84" s="134"/>
      <c r="AG84" s="134"/>
      <c r="AH84" s="134"/>
      <c r="AI84" s="134"/>
      <c r="AJ84" s="134"/>
      <c r="AK84" s="134"/>
      <c r="AL84" s="134"/>
      <c r="AM84" s="134"/>
      <c r="AN84" s="134"/>
      <c r="AO84" s="134"/>
      <c r="AP84" s="134"/>
      <c r="AQ84" s="134"/>
      <c r="AR84" s="134"/>
      <c r="AS84" s="134"/>
      <c r="AT84" s="134"/>
    </row>
    <row r="85" spans="1:46" x14ac:dyDescent="0.4">
      <c r="A85" s="134"/>
      <c r="B85" s="134"/>
      <c r="C85" s="134"/>
      <c r="D85" s="134"/>
      <c r="E85" s="134"/>
      <c r="F85" s="134"/>
      <c r="G85" s="134"/>
      <c r="H85" s="134"/>
      <c r="I85" s="134"/>
      <c r="J85" s="134"/>
      <c r="K85" s="134"/>
      <c r="L85" s="134"/>
      <c r="M85" s="134"/>
      <c r="N85" s="134"/>
      <c r="O85" s="134"/>
      <c r="P85" s="134"/>
      <c r="Q85" s="134"/>
      <c r="R85" s="134"/>
      <c r="S85" s="134"/>
      <c r="T85" s="134"/>
      <c r="U85" s="134"/>
      <c r="V85" s="134"/>
      <c r="W85" s="134"/>
      <c r="X85" s="134"/>
      <c r="Y85" s="134"/>
      <c r="Z85" s="134"/>
      <c r="AA85" s="134"/>
      <c r="AB85" s="134"/>
      <c r="AC85" s="134"/>
      <c r="AD85" s="134"/>
      <c r="AE85" s="134"/>
      <c r="AF85" s="134"/>
      <c r="AG85" s="134"/>
      <c r="AH85" s="134"/>
      <c r="AI85" s="134"/>
      <c r="AJ85" s="134"/>
      <c r="AK85" s="134"/>
      <c r="AL85" s="134"/>
      <c r="AM85" s="134"/>
      <c r="AN85" s="134"/>
      <c r="AO85" s="134"/>
      <c r="AP85" s="134"/>
      <c r="AQ85" s="134"/>
      <c r="AR85" s="134"/>
      <c r="AS85" s="134"/>
      <c r="AT85" s="134"/>
    </row>
    <row r="86" spans="1:46" x14ac:dyDescent="0.4">
      <c r="A86" s="134"/>
      <c r="B86" s="134"/>
      <c r="C86" s="134"/>
      <c r="D86" s="134"/>
      <c r="E86" s="134"/>
      <c r="F86" s="134"/>
      <c r="G86" s="134"/>
      <c r="H86" s="134"/>
      <c r="I86" s="134"/>
      <c r="J86" s="134"/>
      <c r="K86" s="134"/>
      <c r="L86" s="134"/>
      <c r="M86" s="134"/>
      <c r="N86" s="134"/>
      <c r="O86" s="134"/>
      <c r="P86" s="134"/>
      <c r="Q86" s="134"/>
      <c r="R86" s="134"/>
      <c r="S86" s="134"/>
      <c r="T86" s="134"/>
      <c r="U86" s="134"/>
      <c r="V86" s="134"/>
      <c r="W86" s="134"/>
      <c r="X86" s="134"/>
      <c r="Y86" s="134"/>
      <c r="Z86" s="134"/>
      <c r="AA86" s="134"/>
      <c r="AB86" s="134"/>
      <c r="AC86" s="134"/>
      <c r="AD86" s="134"/>
      <c r="AE86" s="134"/>
      <c r="AF86" s="134"/>
      <c r="AG86" s="134"/>
      <c r="AH86" s="134"/>
      <c r="AI86" s="134"/>
      <c r="AJ86" s="134"/>
      <c r="AK86" s="134"/>
      <c r="AL86" s="134"/>
      <c r="AM86" s="134"/>
      <c r="AN86" s="134"/>
      <c r="AO86" s="134"/>
      <c r="AP86" s="134"/>
      <c r="AQ86" s="134"/>
      <c r="AR86" s="134"/>
      <c r="AS86" s="134"/>
      <c r="AT86" s="134"/>
    </row>
    <row r="87" spans="1:46" x14ac:dyDescent="0.4">
      <c r="A87" s="134"/>
      <c r="B87" s="134"/>
      <c r="C87" s="134"/>
      <c r="D87" s="134"/>
      <c r="E87" s="134"/>
      <c r="F87" s="134"/>
      <c r="G87" s="134"/>
      <c r="H87" s="134"/>
      <c r="I87" s="134"/>
      <c r="J87" s="134"/>
      <c r="K87" s="134"/>
      <c r="L87" s="134"/>
      <c r="M87" s="134"/>
      <c r="N87" s="134"/>
      <c r="O87" s="134"/>
      <c r="P87" s="134"/>
      <c r="Q87" s="134"/>
      <c r="R87" s="134"/>
      <c r="S87" s="134"/>
      <c r="T87" s="134"/>
      <c r="U87" s="134"/>
      <c r="V87" s="134"/>
      <c r="W87" s="134"/>
      <c r="X87" s="134"/>
      <c r="Y87" s="134"/>
      <c r="Z87" s="134"/>
      <c r="AA87" s="134"/>
      <c r="AB87" s="134"/>
      <c r="AC87" s="134"/>
      <c r="AD87" s="134"/>
      <c r="AE87" s="134"/>
      <c r="AF87" s="134"/>
      <c r="AG87" s="134"/>
      <c r="AH87" s="134"/>
      <c r="AI87" s="134"/>
      <c r="AJ87" s="134"/>
      <c r="AK87" s="134"/>
      <c r="AL87" s="134"/>
      <c r="AM87" s="134"/>
      <c r="AN87" s="134"/>
      <c r="AO87" s="134"/>
      <c r="AP87" s="134"/>
      <c r="AQ87" s="134"/>
      <c r="AR87" s="134"/>
      <c r="AS87" s="134"/>
      <c r="AT87" s="134"/>
    </row>
    <row r="88" spans="1:46" x14ac:dyDescent="0.4">
      <c r="A88" s="134"/>
      <c r="B88" s="134"/>
      <c r="C88" s="134"/>
      <c r="D88" s="134"/>
      <c r="E88" s="134"/>
      <c r="F88" s="134"/>
      <c r="G88" s="134"/>
      <c r="H88" s="134"/>
      <c r="I88" s="134"/>
      <c r="J88" s="134"/>
      <c r="K88" s="134"/>
      <c r="L88" s="134"/>
      <c r="M88" s="134"/>
      <c r="N88" s="134"/>
      <c r="O88" s="134"/>
      <c r="P88" s="134"/>
      <c r="Q88" s="134"/>
      <c r="R88" s="134"/>
      <c r="S88" s="134"/>
      <c r="T88" s="134"/>
      <c r="U88" s="134"/>
      <c r="V88" s="134"/>
      <c r="W88" s="134"/>
      <c r="X88" s="134"/>
      <c r="Y88" s="134"/>
      <c r="Z88" s="134"/>
      <c r="AA88" s="134"/>
      <c r="AB88" s="134"/>
      <c r="AC88" s="134"/>
      <c r="AD88" s="134"/>
      <c r="AE88" s="134"/>
      <c r="AF88" s="134"/>
      <c r="AG88" s="134"/>
      <c r="AH88" s="134"/>
      <c r="AI88" s="134"/>
      <c r="AJ88" s="134"/>
      <c r="AK88" s="134"/>
      <c r="AL88" s="134"/>
      <c r="AM88" s="134"/>
      <c r="AN88" s="134"/>
      <c r="AO88" s="134"/>
      <c r="AP88" s="134"/>
      <c r="AQ88" s="134"/>
      <c r="AR88" s="134"/>
      <c r="AS88" s="134"/>
      <c r="AT88" s="134"/>
    </row>
    <row r="89" spans="1:46" x14ac:dyDescent="0.4">
      <c r="A89" s="134"/>
      <c r="B89" s="134"/>
      <c r="C89" s="134"/>
      <c r="D89" s="134"/>
      <c r="E89" s="134"/>
      <c r="F89" s="134"/>
      <c r="G89" s="134"/>
      <c r="H89" s="134"/>
      <c r="I89" s="134"/>
      <c r="J89" s="134"/>
      <c r="K89" s="134"/>
      <c r="L89" s="134"/>
      <c r="M89" s="134"/>
      <c r="N89" s="134"/>
      <c r="O89" s="134"/>
      <c r="P89" s="134"/>
      <c r="Q89" s="134"/>
      <c r="R89" s="134"/>
      <c r="S89" s="134"/>
      <c r="T89" s="134"/>
      <c r="U89" s="134"/>
      <c r="V89" s="134"/>
      <c r="W89" s="134"/>
      <c r="X89" s="134"/>
      <c r="Y89" s="134"/>
      <c r="Z89" s="134"/>
      <c r="AA89" s="134"/>
      <c r="AB89" s="134"/>
      <c r="AC89" s="134"/>
      <c r="AD89" s="134"/>
      <c r="AE89" s="134"/>
      <c r="AF89" s="134"/>
      <c r="AG89" s="134"/>
      <c r="AH89" s="134"/>
      <c r="AI89" s="134"/>
      <c r="AJ89" s="134"/>
      <c r="AK89" s="134"/>
      <c r="AL89" s="134"/>
      <c r="AM89" s="134"/>
      <c r="AN89" s="134"/>
      <c r="AO89" s="134"/>
      <c r="AP89" s="134"/>
      <c r="AQ89" s="134"/>
      <c r="AR89" s="134"/>
      <c r="AS89" s="134"/>
      <c r="AT89" s="134"/>
    </row>
    <row r="90" spans="1:46" x14ac:dyDescent="0.4">
      <c r="A90" s="134"/>
      <c r="B90" s="134"/>
      <c r="C90" s="134"/>
      <c r="D90" s="134"/>
      <c r="E90" s="134"/>
      <c r="F90" s="134"/>
      <c r="G90" s="134"/>
      <c r="H90" s="134"/>
      <c r="I90" s="134"/>
      <c r="J90" s="134"/>
      <c r="K90" s="134"/>
      <c r="L90" s="134"/>
      <c r="M90" s="134"/>
      <c r="N90" s="134"/>
      <c r="O90" s="134"/>
      <c r="P90" s="134"/>
      <c r="Q90" s="134"/>
      <c r="R90" s="134"/>
      <c r="S90" s="134"/>
      <c r="T90" s="134"/>
      <c r="U90" s="134"/>
      <c r="V90" s="134"/>
      <c r="W90" s="134"/>
      <c r="X90" s="134"/>
      <c r="Y90" s="134"/>
      <c r="Z90" s="134"/>
      <c r="AA90" s="134"/>
      <c r="AB90" s="134"/>
      <c r="AC90" s="134"/>
      <c r="AD90" s="134"/>
      <c r="AE90" s="134"/>
      <c r="AF90" s="134"/>
      <c r="AG90" s="134"/>
      <c r="AH90" s="134"/>
      <c r="AI90" s="134"/>
      <c r="AJ90" s="134"/>
      <c r="AK90" s="134"/>
      <c r="AL90" s="134"/>
      <c r="AM90" s="134"/>
      <c r="AN90" s="134"/>
      <c r="AO90" s="134"/>
      <c r="AP90" s="134"/>
      <c r="AQ90" s="134"/>
      <c r="AR90" s="134"/>
      <c r="AS90" s="134"/>
      <c r="AT90" s="134"/>
    </row>
    <row r="91" spans="1:46" x14ac:dyDescent="0.4">
      <c r="A91" s="134"/>
      <c r="B91" s="134"/>
      <c r="C91" s="134"/>
      <c r="D91" s="134"/>
      <c r="E91" s="134"/>
      <c r="F91" s="134"/>
      <c r="G91" s="134"/>
      <c r="H91" s="134"/>
      <c r="I91" s="134"/>
      <c r="J91" s="134"/>
      <c r="K91" s="134"/>
      <c r="L91" s="134"/>
      <c r="M91" s="134"/>
      <c r="N91" s="134"/>
      <c r="O91" s="134"/>
      <c r="P91" s="134"/>
      <c r="Q91" s="134"/>
      <c r="R91" s="134"/>
      <c r="S91" s="134"/>
      <c r="T91" s="134"/>
      <c r="U91" s="134"/>
      <c r="V91" s="134"/>
      <c r="W91" s="134"/>
      <c r="X91" s="134"/>
      <c r="Y91" s="134"/>
      <c r="Z91" s="134"/>
      <c r="AA91" s="134"/>
      <c r="AB91" s="134"/>
      <c r="AC91" s="134"/>
      <c r="AD91" s="134"/>
      <c r="AE91" s="134"/>
      <c r="AF91" s="134"/>
      <c r="AG91" s="134"/>
      <c r="AH91" s="134"/>
      <c r="AI91" s="134"/>
      <c r="AJ91" s="134"/>
      <c r="AK91" s="134"/>
      <c r="AL91" s="134"/>
      <c r="AM91" s="134"/>
      <c r="AN91" s="134"/>
      <c r="AO91" s="134"/>
      <c r="AP91" s="134"/>
      <c r="AQ91" s="134"/>
      <c r="AR91" s="134"/>
      <c r="AS91" s="134"/>
      <c r="AT91" s="134"/>
    </row>
    <row r="92" spans="1:46" x14ac:dyDescent="0.4">
      <c r="A92" s="134"/>
      <c r="B92" s="134"/>
      <c r="C92" s="134"/>
      <c r="D92" s="134"/>
      <c r="E92" s="134"/>
      <c r="F92" s="134"/>
      <c r="G92" s="134"/>
      <c r="H92" s="134"/>
      <c r="I92" s="134"/>
      <c r="J92" s="134"/>
      <c r="K92" s="134"/>
      <c r="L92" s="134"/>
      <c r="M92" s="134"/>
      <c r="N92" s="134"/>
      <c r="O92" s="134"/>
      <c r="P92" s="134"/>
      <c r="Q92" s="134"/>
      <c r="R92" s="134"/>
      <c r="S92" s="134"/>
      <c r="T92" s="134"/>
      <c r="U92" s="134"/>
      <c r="V92" s="134"/>
      <c r="W92" s="134"/>
      <c r="X92" s="134"/>
      <c r="Y92" s="134"/>
      <c r="Z92" s="134"/>
      <c r="AA92" s="134"/>
      <c r="AB92" s="134"/>
      <c r="AC92" s="134"/>
      <c r="AD92" s="134"/>
      <c r="AE92" s="134"/>
      <c r="AF92" s="134"/>
      <c r="AG92" s="134"/>
      <c r="AH92" s="134"/>
      <c r="AI92" s="134"/>
      <c r="AJ92" s="134"/>
      <c r="AK92" s="134"/>
      <c r="AL92" s="134"/>
      <c r="AM92" s="134"/>
      <c r="AN92" s="134"/>
      <c r="AO92" s="134"/>
      <c r="AP92" s="134"/>
      <c r="AQ92" s="134"/>
      <c r="AR92" s="134"/>
      <c r="AS92" s="134"/>
      <c r="AT92" s="134"/>
    </row>
    <row r="93" spans="1:46" x14ac:dyDescent="0.4">
      <c r="A93" s="134"/>
      <c r="B93" s="134"/>
      <c r="C93" s="134"/>
      <c r="D93" s="134"/>
      <c r="E93" s="134"/>
      <c r="F93" s="134"/>
      <c r="G93" s="134"/>
      <c r="H93" s="134"/>
      <c r="I93" s="134"/>
      <c r="J93" s="134"/>
      <c r="K93" s="134"/>
      <c r="L93" s="134"/>
      <c r="M93" s="134"/>
      <c r="N93" s="134"/>
      <c r="O93" s="134"/>
      <c r="P93" s="134"/>
      <c r="Q93" s="134"/>
      <c r="R93" s="134"/>
      <c r="S93" s="134"/>
      <c r="T93" s="134"/>
      <c r="U93" s="134"/>
      <c r="V93" s="134"/>
      <c r="W93" s="134"/>
      <c r="X93" s="134"/>
      <c r="Y93" s="134"/>
      <c r="Z93" s="134"/>
      <c r="AA93" s="134"/>
      <c r="AB93" s="134"/>
      <c r="AC93" s="134"/>
      <c r="AD93" s="134"/>
      <c r="AE93" s="134"/>
      <c r="AF93" s="134"/>
      <c r="AG93" s="134"/>
      <c r="AH93" s="134"/>
      <c r="AI93" s="134"/>
      <c r="AJ93" s="134"/>
      <c r="AK93" s="134"/>
      <c r="AL93" s="134"/>
      <c r="AM93" s="134"/>
      <c r="AN93" s="134"/>
      <c r="AO93" s="134"/>
      <c r="AP93" s="134"/>
      <c r="AQ93" s="134"/>
      <c r="AR93" s="134"/>
      <c r="AS93" s="134"/>
      <c r="AT93" s="134"/>
    </row>
    <row r="94" spans="1:46" x14ac:dyDescent="0.4">
      <c r="A94" s="134"/>
      <c r="B94" s="134"/>
      <c r="C94" s="134"/>
      <c r="D94" s="134"/>
      <c r="E94" s="134"/>
      <c r="F94" s="134"/>
      <c r="G94" s="134"/>
      <c r="H94" s="134"/>
      <c r="I94" s="134"/>
      <c r="J94" s="134"/>
      <c r="K94" s="134"/>
      <c r="L94" s="134"/>
      <c r="M94" s="134"/>
      <c r="N94" s="134"/>
      <c r="O94" s="134"/>
      <c r="P94" s="134"/>
      <c r="Q94" s="134"/>
      <c r="R94" s="134"/>
      <c r="S94" s="134"/>
      <c r="T94" s="134"/>
      <c r="U94" s="134"/>
      <c r="V94" s="134"/>
      <c r="W94" s="134"/>
      <c r="X94" s="134"/>
      <c r="Y94" s="134"/>
      <c r="Z94" s="134"/>
      <c r="AA94" s="134"/>
      <c r="AB94" s="134"/>
      <c r="AC94" s="134"/>
      <c r="AD94" s="134"/>
      <c r="AE94" s="134"/>
      <c r="AF94" s="134"/>
      <c r="AG94" s="134"/>
      <c r="AH94" s="134"/>
      <c r="AI94" s="134"/>
      <c r="AJ94" s="134"/>
      <c r="AK94" s="134"/>
      <c r="AL94" s="134"/>
      <c r="AM94" s="134"/>
      <c r="AN94" s="134"/>
      <c r="AO94" s="134"/>
      <c r="AP94" s="134"/>
      <c r="AQ94" s="134"/>
      <c r="AR94" s="134"/>
      <c r="AS94" s="134"/>
      <c r="AT94" s="134"/>
    </row>
    <row r="95" spans="1:46" x14ac:dyDescent="0.4">
      <c r="A95" s="134"/>
      <c r="B95" s="134"/>
      <c r="C95" s="134"/>
      <c r="D95" s="134"/>
      <c r="E95" s="134"/>
      <c r="F95" s="134"/>
      <c r="G95" s="134"/>
      <c r="H95" s="134"/>
      <c r="I95" s="134"/>
      <c r="J95" s="134"/>
      <c r="K95" s="134"/>
      <c r="L95" s="134"/>
      <c r="M95" s="134"/>
      <c r="N95" s="134"/>
      <c r="O95" s="134"/>
      <c r="P95" s="134"/>
      <c r="Q95" s="134"/>
      <c r="R95" s="134"/>
      <c r="S95" s="134"/>
      <c r="T95" s="134"/>
      <c r="U95" s="134"/>
      <c r="V95" s="134"/>
      <c r="W95" s="134"/>
      <c r="X95" s="134"/>
      <c r="Y95" s="134"/>
      <c r="Z95" s="134"/>
      <c r="AA95" s="134"/>
      <c r="AB95" s="134"/>
      <c r="AC95" s="134"/>
      <c r="AD95" s="134"/>
      <c r="AE95" s="134"/>
      <c r="AF95" s="134"/>
      <c r="AG95" s="134"/>
      <c r="AH95" s="134"/>
      <c r="AI95" s="134"/>
      <c r="AJ95" s="134"/>
      <c r="AK95" s="134"/>
      <c r="AL95" s="134"/>
      <c r="AM95" s="134"/>
      <c r="AN95" s="134"/>
      <c r="AO95" s="134"/>
      <c r="AP95" s="134"/>
      <c r="AQ95" s="134"/>
      <c r="AR95" s="134"/>
      <c r="AS95" s="134"/>
      <c r="AT95" s="134"/>
    </row>
    <row r="96" spans="1:46" x14ac:dyDescent="0.4">
      <c r="A96" s="134"/>
      <c r="B96" s="134"/>
      <c r="C96" s="134"/>
      <c r="D96" s="134"/>
      <c r="E96" s="134"/>
      <c r="F96" s="134"/>
      <c r="G96" s="134"/>
      <c r="H96" s="134"/>
      <c r="I96" s="134"/>
      <c r="J96" s="134"/>
      <c r="K96" s="134"/>
      <c r="L96" s="134"/>
      <c r="M96" s="134"/>
      <c r="N96" s="134"/>
      <c r="O96" s="134"/>
      <c r="P96" s="134"/>
      <c r="Q96" s="134"/>
      <c r="R96" s="134"/>
      <c r="S96" s="134"/>
      <c r="T96" s="134"/>
      <c r="U96" s="134"/>
      <c r="V96" s="134"/>
      <c r="W96" s="134"/>
      <c r="X96" s="134"/>
      <c r="Y96" s="134"/>
      <c r="Z96" s="134"/>
      <c r="AA96" s="134"/>
      <c r="AB96" s="134"/>
      <c r="AC96" s="134"/>
      <c r="AD96" s="134"/>
      <c r="AE96" s="134"/>
      <c r="AF96" s="134"/>
      <c r="AG96" s="134"/>
      <c r="AH96" s="134"/>
      <c r="AI96" s="134"/>
      <c r="AJ96" s="134"/>
      <c r="AK96" s="134"/>
      <c r="AL96" s="134"/>
      <c r="AM96" s="134"/>
      <c r="AN96" s="134"/>
      <c r="AO96" s="134"/>
      <c r="AP96" s="134"/>
      <c r="AQ96" s="134"/>
      <c r="AR96" s="134"/>
      <c r="AS96" s="134"/>
      <c r="AT96" s="134"/>
    </row>
    <row r="97" spans="1:46" x14ac:dyDescent="0.4">
      <c r="A97" s="134"/>
      <c r="B97" s="134"/>
      <c r="C97" s="134"/>
      <c r="D97" s="134"/>
      <c r="E97" s="134"/>
      <c r="F97" s="134"/>
      <c r="G97" s="134"/>
      <c r="H97" s="134"/>
      <c r="I97" s="134"/>
      <c r="J97" s="134"/>
      <c r="K97" s="134"/>
      <c r="L97" s="134"/>
      <c r="M97" s="134"/>
      <c r="N97" s="134"/>
      <c r="O97" s="134"/>
      <c r="P97" s="134"/>
      <c r="Q97" s="134"/>
      <c r="R97" s="134"/>
      <c r="S97" s="134"/>
      <c r="T97" s="134"/>
      <c r="U97" s="134"/>
      <c r="V97" s="134"/>
      <c r="W97" s="134"/>
      <c r="X97" s="134"/>
      <c r="Y97" s="134"/>
      <c r="Z97" s="134"/>
      <c r="AA97" s="134"/>
      <c r="AB97" s="134"/>
      <c r="AC97" s="134"/>
      <c r="AD97" s="134"/>
      <c r="AE97" s="134"/>
      <c r="AF97" s="134"/>
      <c r="AG97" s="134"/>
      <c r="AH97" s="134"/>
      <c r="AI97" s="134"/>
      <c r="AJ97" s="134"/>
      <c r="AK97" s="134"/>
      <c r="AL97" s="134"/>
      <c r="AM97" s="134"/>
      <c r="AN97" s="134"/>
      <c r="AO97" s="134"/>
      <c r="AP97" s="134"/>
      <c r="AQ97" s="134"/>
      <c r="AR97" s="134"/>
      <c r="AS97" s="134"/>
      <c r="AT97" s="134"/>
    </row>
    <row r="98" spans="1:46" x14ac:dyDescent="0.4">
      <c r="A98" s="134"/>
      <c r="B98" s="134"/>
      <c r="C98" s="134"/>
      <c r="D98" s="134"/>
      <c r="E98" s="134"/>
      <c r="F98" s="134"/>
      <c r="G98" s="134"/>
      <c r="H98" s="134"/>
      <c r="I98" s="134"/>
      <c r="J98" s="134"/>
      <c r="K98" s="134"/>
      <c r="L98" s="134"/>
      <c r="M98" s="134"/>
      <c r="N98" s="134"/>
      <c r="O98" s="134"/>
      <c r="P98" s="134"/>
      <c r="Q98" s="134"/>
      <c r="R98" s="134"/>
      <c r="S98" s="134"/>
      <c r="T98" s="134"/>
      <c r="U98" s="134"/>
      <c r="V98" s="134"/>
      <c r="W98" s="134"/>
      <c r="X98" s="134"/>
      <c r="Y98" s="134"/>
      <c r="Z98" s="134"/>
      <c r="AA98" s="134"/>
      <c r="AB98" s="134"/>
      <c r="AC98" s="134"/>
      <c r="AD98" s="134"/>
      <c r="AE98" s="134"/>
      <c r="AF98" s="134"/>
      <c r="AG98" s="134"/>
      <c r="AH98" s="134"/>
      <c r="AI98" s="134"/>
      <c r="AJ98" s="134"/>
      <c r="AK98" s="134"/>
      <c r="AL98" s="134"/>
      <c r="AM98" s="134"/>
      <c r="AN98" s="134"/>
      <c r="AO98" s="134"/>
      <c r="AP98" s="134"/>
      <c r="AQ98" s="134"/>
      <c r="AR98" s="134"/>
      <c r="AS98" s="134"/>
      <c r="AT98" s="134"/>
    </row>
    <row r="99" spans="1:46" x14ac:dyDescent="0.4">
      <c r="A99" s="134"/>
      <c r="B99" s="134"/>
      <c r="C99" s="134"/>
      <c r="D99" s="134"/>
      <c r="E99" s="134"/>
      <c r="F99" s="134"/>
      <c r="G99" s="134"/>
      <c r="H99" s="134"/>
      <c r="I99" s="134"/>
      <c r="J99" s="134"/>
      <c r="K99" s="134"/>
      <c r="L99" s="134"/>
      <c r="M99" s="134"/>
      <c r="N99" s="134"/>
      <c r="O99" s="134"/>
      <c r="P99" s="134"/>
      <c r="Q99" s="134"/>
      <c r="R99" s="134"/>
      <c r="S99" s="134"/>
      <c r="T99" s="134"/>
      <c r="U99" s="134"/>
      <c r="V99" s="134"/>
      <c r="W99" s="134"/>
      <c r="X99" s="134"/>
      <c r="Y99" s="134"/>
      <c r="Z99" s="134"/>
      <c r="AA99" s="134"/>
      <c r="AB99" s="134"/>
      <c r="AC99" s="134"/>
      <c r="AD99" s="134"/>
      <c r="AE99" s="134"/>
      <c r="AF99" s="134"/>
      <c r="AG99" s="134"/>
      <c r="AH99" s="134"/>
      <c r="AI99" s="134"/>
      <c r="AJ99" s="134"/>
      <c r="AK99" s="134"/>
      <c r="AL99" s="134"/>
      <c r="AM99" s="134"/>
      <c r="AN99" s="134"/>
      <c r="AO99" s="134"/>
      <c r="AP99" s="134"/>
      <c r="AQ99" s="134"/>
      <c r="AR99" s="134"/>
      <c r="AS99" s="134"/>
      <c r="AT99" s="134"/>
    </row>
    <row r="100" spans="1:46" x14ac:dyDescent="0.4">
      <c r="A100" s="134"/>
      <c r="B100" s="134"/>
      <c r="C100" s="134"/>
      <c r="D100" s="134"/>
      <c r="E100" s="134"/>
      <c r="F100" s="134"/>
      <c r="G100" s="134"/>
      <c r="H100" s="134"/>
      <c r="I100" s="134"/>
      <c r="J100" s="134"/>
      <c r="K100" s="134"/>
      <c r="L100" s="134"/>
      <c r="M100" s="134"/>
      <c r="N100" s="134"/>
      <c r="O100" s="134"/>
      <c r="P100" s="134"/>
      <c r="Q100" s="134"/>
      <c r="R100" s="134"/>
      <c r="S100" s="134"/>
      <c r="T100" s="134"/>
      <c r="U100" s="134"/>
      <c r="V100" s="134"/>
      <c r="W100" s="134"/>
      <c r="X100" s="134"/>
      <c r="Y100" s="134"/>
      <c r="Z100" s="134"/>
      <c r="AA100" s="134"/>
      <c r="AB100" s="134"/>
      <c r="AC100" s="134"/>
      <c r="AD100" s="134"/>
      <c r="AE100" s="134"/>
      <c r="AF100" s="134"/>
      <c r="AG100" s="134"/>
      <c r="AH100" s="134"/>
      <c r="AI100" s="134"/>
      <c r="AJ100" s="134"/>
      <c r="AK100" s="134"/>
      <c r="AL100" s="134"/>
      <c r="AM100" s="134"/>
      <c r="AN100" s="134"/>
      <c r="AO100" s="134"/>
      <c r="AP100" s="134"/>
      <c r="AQ100" s="134"/>
      <c r="AR100" s="134"/>
      <c r="AS100" s="134"/>
      <c r="AT100" s="134"/>
    </row>
    <row r="101" spans="1:46" x14ac:dyDescent="0.4">
      <c r="A101" s="134"/>
      <c r="B101" s="134"/>
      <c r="C101" s="134"/>
      <c r="D101" s="134"/>
      <c r="E101" s="134"/>
      <c r="F101" s="134"/>
      <c r="G101" s="134"/>
      <c r="H101" s="134"/>
      <c r="I101" s="134"/>
      <c r="J101" s="134"/>
      <c r="K101" s="134"/>
      <c r="L101" s="134"/>
      <c r="M101" s="134"/>
      <c r="N101" s="134"/>
      <c r="O101" s="134"/>
      <c r="P101" s="134"/>
      <c r="Q101" s="134"/>
      <c r="R101" s="134"/>
      <c r="S101" s="134"/>
      <c r="T101" s="134"/>
      <c r="U101" s="134"/>
      <c r="V101" s="134"/>
      <c r="W101" s="134"/>
      <c r="X101" s="134"/>
      <c r="Y101" s="134"/>
      <c r="Z101" s="134"/>
      <c r="AA101" s="134"/>
      <c r="AB101" s="134"/>
      <c r="AC101" s="134"/>
      <c r="AD101" s="134"/>
      <c r="AE101" s="134"/>
      <c r="AF101" s="134"/>
      <c r="AG101" s="134"/>
      <c r="AH101" s="134"/>
      <c r="AI101" s="134"/>
      <c r="AJ101" s="134"/>
      <c r="AK101" s="134"/>
      <c r="AL101" s="134"/>
      <c r="AM101" s="134"/>
      <c r="AN101" s="134"/>
      <c r="AO101" s="134"/>
      <c r="AP101" s="134"/>
      <c r="AQ101" s="134"/>
      <c r="AR101" s="134"/>
      <c r="AS101" s="134"/>
      <c r="AT101" s="134"/>
    </row>
    <row r="102" spans="1:46" x14ac:dyDescent="0.4">
      <c r="A102" s="134"/>
      <c r="B102" s="134"/>
      <c r="C102" s="134"/>
      <c r="D102" s="134"/>
      <c r="E102" s="134"/>
      <c r="F102" s="134"/>
      <c r="G102" s="134"/>
      <c r="H102" s="134"/>
      <c r="I102" s="134"/>
      <c r="J102" s="134"/>
      <c r="K102" s="134"/>
      <c r="L102" s="134"/>
      <c r="M102" s="134"/>
      <c r="N102" s="134"/>
      <c r="O102" s="134"/>
      <c r="P102" s="134"/>
      <c r="Q102" s="134"/>
      <c r="R102" s="134"/>
      <c r="S102" s="134"/>
      <c r="T102" s="134"/>
      <c r="U102" s="134"/>
      <c r="V102" s="134"/>
      <c r="W102" s="134"/>
      <c r="X102" s="134"/>
      <c r="Y102" s="134"/>
      <c r="Z102" s="134"/>
      <c r="AA102" s="134"/>
      <c r="AB102" s="134"/>
      <c r="AC102" s="134"/>
      <c r="AD102" s="134"/>
      <c r="AE102" s="134"/>
      <c r="AF102" s="134"/>
      <c r="AG102" s="134"/>
      <c r="AH102" s="134"/>
      <c r="AI102" s="134"/>
      <c r="AJ102" s="134"/>
      <c r="AK102" s="134"/>
      <c r="AL102" s="134"/>
      <c r="AM102" s="134"/>
      <c r="AN102" s="134"/>
      <c r="AO102" s="134"/>
      <c r="AP102" s="134"/>
      <c r="AQ102" s="134"/>
      <c r="AR102" s="134"/>
      <c r="AS102" s="134"/>
      <c r="AT102" s="134"/>
    </row>
  </sheetData>
  <sheetProtection algorithmName="SHA-512" hashValue="sc1dgjvG9IOkFBlyV9QEUYUvZbWy7gMzmhZqluVQxXtRGRH0PCnVXT6VPrw2liDuhnN3wJ6j8qrMDpsIp+sbvw==" saltValue="MyoRVc0i2CJvwBLWHOQGYw==" spinCount="100000" sheet="1" objects="1" scenarios="1"/>
  <mergeCells count="70">
    <mergeCell ref="H4:L5"/>
    <mergeCell ref="K1:AC2"/>
    <mergeCell ref="A1:B2"/>
    <mergeCell ref="C1:C2"/>
    <mergeCell ref="A4:A5"/>
    <mergeCell ref="B4:B5"/>
    <mergeCell ref="C4:C5"/>
    <mergeCell ref="D4:D5"/>
    <mergeCell ref="E4:E5"/>
    <mergeCell ref="F4:F5"/>
    <mergeCell ref="M4:M5"/>
    <mergeCell ref="N4:P4"/>
    <mergeCell ref="AC4:AC5"/>
    <mergeCell ref="H3:L3"/>
    <mergeCell ref="G4:G5"/>
    <mergeCell ref="F1:J2"/>
    <mergeCell ref="AD10:AD13"/>
    <mergeCell ref="AE10:AG15"/>
    <mergeCell ref="H11:L11"/>
    <mergeCell ref="H12:L12"/>
    <mergeCell ref="H13:L13"/>
    <mergeCell ref="H14:L14"/>
    <mergeCell ref="H15:L15"/>
    <mergeCell ref="A6:A15"/>
    <mergeCell ref="H6:L6"/>
    <mergeCell ref="AC6:AC15"/>
    <mergeCell ref="H7:L7"/>
    <mergeCell ref="H8:L8"/>
    <mergeCell ref="H9:L9"/>
    <mergeCell ref="H10:L10"/>
    <mergeCell ref="A18:G18"/>
    <mergeCell ref="I18:L18"/>
    <mergeCell ref="A19:G21"/>
    <mergeCell ref="I19:L19"/>
    <mergeCell ref="I20:L20"/>
    <mergeCell ref="I21:L21"/>
    <mergeCell ref="A26:G26"/>
    <mergeCell ref="I26:L26"/>
    <mergeCell ref="A22:E23"/>
    <mergeCell ref="F22:G23"/>
    <mergeCell ref="A30:E31"/>
    <mergeCell ref="F30:G31"/>
    <mergeCell ref="I29:L29"/>
    <mergeCell ref="I30:L30"/>
    <mergeCell ref="H31:L31"/>
    <mergeCell ref="I22:L22"/>
    <mergeCell ref="H23:L23"/>
    <mergeCell ref="AI12:AN13"/>
    <mergeCell ref="A38:E39"/>
    <mergeCell ref="F38:G39"/>
    <mergeCell ref="AE8:AG8"/>
    <mergeCell ref="AE7:AG7"/>
    <mergeCell ref="I38:L38"/>
    <mergeCell ref="H39:L39"/>
    <mergeCell ref="A34:G34"/>
    <mergeCell ref="I34:L34"/>
    <mergeCell ref="A35:G37"/>
    <mergeCell ref="I35:L35"/>
    <mergeCell ref="I36:L36"/>
    <mergeCell ref="I37:L37"/>
    <mergeCell ref="A27:G29"/>
    <mergeCell ref="I27:L27"/>
    <mergeCell ref="I28:L28"/>
    <mergeCell ref="AF2:AG2"/>
    <mergeCell ref="AI4:AN4"/>
    <mergeCell ref="AI6:AN6"/>
    <mergeCell ref="AI10:AN10"/>
    <mergeCell ref="AI11:AN11"/>
    <mergeCell ref="AE4:AG6"/>
    <mergeCell ref="AI1:AN2"/>
  </mergeCells>
  <pageMargins left="0.7" right="0.7" top="0.75" bottom="0.75" header="0.3" footer="0.3"/>
  <pageSetup paperSize="9" scale="6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oglio12">
    <pageSetUpPr fitToPage="1"/>
  </sheetPr>
  <dimension ref="A1:AT102"/>
  <sheetViews>
    <sheetView zoomScale="75" zoomScaleNormal="75" workbookViewId="0">
      <selection activeCell="C1" sqref="C1:C2"/>
    </sheetView>
  </sheetViews>
  <sheetFormatPr defaultRowHeight="13.15" x14ac:dyDescent="0.4"/>
  <cols>
    <col min="1" max="1" width="7" customWidth="1"/>
    <col min="2" max="2" width="3.85546875" customWidth="1"/>
    <col min="3" max="3" width="28.640625" customWidth="1"/>
    <col min="4" max="5" width="18.85546875" customWidth="1"/>
    <col min="6" max="6" width="15.640625" customWidth="1"/>
    <col min="7" max="7" width="12.640625" customWidth="1"/>
    <col min="8" max="8" width="5.640625" customWidth="1"/>
    <col min="9" max="12" width="1.85546875" customWidth="1"/>
    <col min="13" max="13" width="9.640625" customWidth="1"/>
    <col min="14" max="16" width="6.140625" customWidth="1"/>
    <col min="17" max="26" width="0" hidden="1" customWidth="1"/>
    <col min="27" max="27" width="0.140625" customWidth="1"/>
    <col min="28" max="28" width="2" customWidth="1"/>
    <col min="29" max="29" width="12.640625" customWidth="1"/>
    <col min="30" max="30" width="2.640625" customWidth="1"/>
    <col min="31" max="31" width="20.35546875" customWidth="1"/>
    <col min="32" max="32" width="1.640625" customWidth="1"/>
    <col min="33" max="33" width="6.640625" customWidth="1"/>
    <col min="34" max="34" width="2.640625" customWidth="1"/>
    <col min="39" max="39" width="2.640625" customWidth="1"/>
  </cols>
  <sheetData>
    <row r="1" spans="1:46" ht="25.15" customHeight="1" thickBot="1" x14ac:dyDescent="0.45">
      <c r="A1" s="704" t="s">
        <v>108</v>
      </c>
      <c r="B1" s="705"/>
      <c r="C1" s="708"/>
      <c r="D1" s="210" t="s">
        <v>84</v>
      </c>
      <c r="E1" s="211" t="s">
        <v>5</v>
      </c>
      <c r="F1" s="727" t="s">
        <v>142</v>
      </c>
      <c r="G1" s="728"/>
      <c r="H1" s="728"/>
      <c r="I1" s="728"/>
      <c r="J1" s="728"/>
      <c r="K1" s="721" t="str">
        <f>IF(+'SCHEDE '!B2=0,"Inserire il nome nel file SCHEDE",+'SCHEDE '!B2)</f>
        <v/>
      </c>
      <c r="L1" s="722"/>
      <c r="M1" s="722"/>
      <c r="N1" s="722"/>
      <c r="O1" s="722"/>
      <c r="P1" s="722"/>
      <c r="Q1" s="722"/>
      <c r="R1" s="722"/>
      <c r="S1" s="722"/>
      <c r="T1" s="722"/>
      <c r="U1" s="722"/>
      <c r="V1" s="722"/>
      <c r="W1" s="722"/>
      <c r="X1" s="722"/>
      <c r="Y1" s="722"/>
      <c r="Z1" s="722"/>
      <c r="AA1" s="722"/>
      <c r="AB1" s="722"/>
      <c r="AC1" s="723"/>
      <c r="AD1" s="134"/>
      <c r="AE1" s="134"/>
      <c r="AF1" s="134"/>
      <c r="AG1" s="134"/>
      <c r="AH1" s="134"/>
      <c r="AI1" s="774" t="s">
        <v>230</v>
      </c>
      <c r="AJ1" s="775"/>
      <c r="AK1" s="775"/>
      <c r="AL1" s="775"/>
      <c r="AM1" s="775"/>
      <c r="AN1" s="776"/>
      <c r="AO1" s="134"/>
      <c r="AP1" s="134"/>
      <c r="AQ1" s="134"/>
      <c r="AR1" s="134"/>
      <c r="AS1" s="134"/>
      <c r="AT1" s="134"/>
    </row>
    <row r="2" spans="1:46" ht="25.15" customHeight="1" thickBot="1" x14ac:dyDescent="0.45">
      <c r="A2" s="706"/>
      <c r="B2" s="707"/>
      <c r="C2" s="709"/>
      <c r="D2" s="192"/>
      <c r="E2" s="193"/>
      <c r="F2" s="729"/>
      <c r="G2" s="730"/>
      <c r="H2" s="730"/>
      <c r="I2" s="730"/>
      <c r="J2" s="730"/>
      <c r="K2" s="724"/>
      <c r="L2" s="725"/>
      <c r="M2" s="725"/>
      <c r="N2" s="725"/>
      <c r="O2" s="725"/>
      <c r="P2" s="725"/>
      <c r="Q2" s="725"/>
      <c r="R2" s="725"/>
      <c r="S2" s="725"/>
      <c r="T2" s="725"/>
      <c r="U2" s="725"/>
      <c r="V2" s="725"/>
      <c r="W2" s="725"/>
      <c r="X2" s="725"/>
      <c r="Y2" s="725"/>
      <c r="Z2" s="725"/>
      <c r="AA2" s="725"/>
      <c r="AB2" s="725"/>
      <c r="AC2" s="726"/>
      <c r="AD2" s="134"/>
      <c r="AE2" s="163" t="s">
        <v>7</v>
      </c>
      <c r="AF2" s="639" t="str">
        <f>+Start!X4</f>
        <v>21.2</v>
      </c>
      <c r="AG2" s="640"/>
      <c r="AH2" s="134"/>
      <c r="AI2" s="777"/>
      <c r="AJ2" s="778"/>
      <c r="AK2" s="778"/>
      <c r="AL2" s="778"/>
      <c r="AM2" s="778"/>
      <c r="AN2" s="779"/>
      <c r="AO2" s="134"/>
      <c r="AP2" s="134"/>
      <c r="AQ2" s="134"/>
      <c r="AR2" s="134"/>
      <c r="AS2" s="134"/>
      <c r="AT2" s="134"/>
    </row>
    <row r="3" spans="1:46" ht="25.15" customHeight="1" thickBot="1" x14ac:dyDescent="0.45">
      <c r="A3" s="153"/>
      <c r="B3" s="153"/>
      <c r="C3" s="153"/>
      <c r="D3" s="153"/>
      <c r="E3" s="153"/>
      <c r="F3" s="191"/>
      <c r="G3" s="189" t="s">
        <v>134</v>
      </c>
      <c r="H3" s="711" t="s">
        <v>143</v>
      </c>
      <c r="I3" s="712"/>
      <c r="J3" s="712"/>
      <c r="K3" s="712"/>
      <c r="L3" s="713"/>
      <c r="M3" s="153"/>
      <c r="N3" s="153"/>
      <c r="O3" s="134"/>
      <c r="P3" s="134"/>
      <c r="Q3" s="134"/>
      <c r="R3" s="134"/>
      <c r="S3" s="134"/>
      <c r="T3" s="134"/>
      <c r="U3" s="134"/>
      <c r="V3" s="134"/>
      <c r="W3" s="134"/>
      <c r="X3" s="134"/>
      <c r="Y3" s="134"/>
      <c r="Z3" s="134"/>
      <c r="AA3" s="134"/>
      <c r="AB3" s="134"/>
      <c r="AC3" s="134"/>
      <c r="AD3" s="134"/>
      <c r="AE3" s="134"/>
      <c r="AF3" s="134"/>
      <c r="AG3" s="134"/>
      <c r="AH3" s="134"/>
      <c r="AI3" s="134"/>
      <c r="AJ3" s="134"/>
      <c r="AK3" s="134"/>
      <c r="AL3" s="134"/>
      <c r="AM3" s="134"/>
      <c r="AN3" s="134"/>
      <c r="AO3" s="134"/>
      <c r="AP3" s="134"/>
      <c r="AQ3" s="134"/>
      <c r="AR3" s="134"/>
      <c r="AS3" s="134"/>
      <c r="AT3" s="134"/>
    </row>
    <row r="4" spans="1:46" ht="30" customHeight="1" thickTop="1" x14ac:dyDescent="0.4">
      <c r="A4" s="784" t="s">
        <v>108</v>
      </c>
      <c r="B4" s="664" t="s">
        <v>89</v>
      </c>
      <c r="C4" s="716" t="s">
        <v>83</v>
      </c>
      <c r="D4" s="714" t="s">
        <v>84</v>
      </c>
      <c r="E4" s="714" t="s">
        <v>5</v>
      </c>
      <c r="F4" s="666" t="s">
        <v>107</v>
      </c>
      <c r="G4" s="702" t="s">
        <v>151</v>
      </c>
      <c r="H4" s="731" t="s">
        <v>149</v>
      </c>
      <c r="I4" s="732"/>
      <c r="J4" s="732"/>
      <c r="K4" s="732"/>
      <c r="L4" s="733"/>
      <c r="M4" s="694" t="s">
        <v>6</v>
      </c>
      <c r="N4" s="696" t="s">
        <v>88</v>
      </c>
      <c r="O4" s="697"/>
      <c r="P4" s="698"/>
      <c r="Q4" s="95" t="s">
        <v>90</v>
      </c>
      <c r="R4" s="95" t="s">
        <v>91</v>
      </c>
      <c r="S4" s="95" t="s">
        <v>92</v>
      </c>
      <c r="T4" s="95" t="s">
        <v>93</v>
      </c>
      <c r="U4" s="95" t="s">
        <v>94</v>
      </c>
      <c r="V4" s="95" t="s">
        <v>95</v>
      </c>
      <c r="W4" s="95" t="s">
        <v>96</v>
      </c>
      <c r="X4" s="95" t="s">
        <v>97</v>
      </c>
      <c r="Y4" s="95" t="s">
        <v>98</v>
      </c>
      <c r="AA4" s="90"/>
      <c r="AB4" s="134"/>
      <c r="AC4" s="786" t="s">
        <v>135</v>
      </c>
      <c r="AD4" s="135"/>
      <c r="AE4" s="649" t="s">
        <v>111</v>
      </c>
      <c r="AF4" s="650"/>
      <c r="AG4" s="651"/>
      <c r="AH4" s="134"/>
      <c r="AI4" s="780" t="s">
        <v>144</v>
      </c>
      <c r="AJ4" s="780"/>
      <c r="AK4" s="780"/>
      <c r="AL4" s="780"/>
      <c r="AM4" s="780"/>
      <c r="AN4" s="780"/>
      <c r="AO4" s="134"/>
      <c r="AP4" s="134"/>
      <c r="AQ4" s="134"/>
      <c r="AR4" s="134"/>
      <c r="AS4" s="134"/>
      <c r="AT4" s="134"/>
    </row>
    <row r="5" spans="1:46" ht="30" customHeight="1" thickBot="1" x14ac:dyDescent="0.45">
      <c r="A5" s="785"/>
      <c r="B5" s="665"/>
      <c r="C5" s="717"/>
      <c r="D5" s="715"/>
      <c r="E5" s="715"/>
      <c r="F5" s="667"/>
      <c r="G5" s="703"/>
      <c r="H5" s="734"/>
      <c r="I5" s="735"/>
      <c r="J5" s="735"/>
      <c r="K5" s="735"/>
      <c r="L5" s="736"/>
      <c r="M5" s="695"/>
      <c r="N5" s="89" t="s">
        <v>85</v>
      </c>
      <c r="O5" s="4" t="s">
        <v>86</v>
      </c>
      <c r="P5" s="5" t="s">
        <v>87</v>
      </c>
      <c r="Q5" s="95" t="s">
        <v>99</v>
      </c>
      <c r="R5" s="96"/>
      <c r="S5" s="96"/>
      <c r="T5" s="96"/>
      <c r="U5" s="96"/>
      <c r="V5" s="96"/>
      <c r="W5" s="96"/>
      <c r="X5" s="96"/>
      <c r="Y5" s="96"/>
      <c r="AA5" s="90"/>
      <c r="AB5" s="134"/>
      <c r="AC5" s="787"/>
      <c r="AD5" s="135"/>
      <c r="AE5" s="652"/>
      <c r="AF5" s="653"/>
      <c r="AG5" s="654"/>
      <c r="AH5" s="134"/>
      <c r="AI5" s="397" t="s">
        <v>145</v>
      </c>
      <c r="AJ5" s="397"/>
      <c r="AK5" s="397"/>
      <c r="AL5" s="397"/>
      <c r="AM5" s="398"/>
      <c r="AN5" s="408"/>
      <c r="AO5" s="134"/>
      <c r="AP5" s="134"/>
      <c r="AQ5" s="134"/>
      <c r="AR5" s="134"/>
      <c r="AS5" s="134"/>
      <c r="AT5" s="134"/>
    </row>
    <row r="6" spans="1:46" ht="25.15" customHeight="1" thickTop="1" thickBot="1" x14ac:dyDescent="0.6">
      <c r="A6" s="691" t="str">
        <f>IF(+Anno_1=0,"",+Anno_1)</f>
        <v/>
      </c>
      <c r="B6" s="91">
        <v>1</v>
      </c>
      <c r="C6" s="155"/>
      <c r="D6" s="201"/>
      <c r="E6" s="202"/>
      <c r="F6" s="154" t="str">
        <f t="shared" ref="F6:F15" si="0">IF(OR(D6=0,E6=0,+Anno_1=0),"",IF(OR(E6&gt;data_2,D6&lt;data_1),"DATA ERRATA","ok"))</f>
        <v/>
      </c>
      <c r="G6" s="199"/>
      <c r="H6" s="699"/>
      <c r="I6" s="700"/>
      <c r="J6" s="700"/>
      <c r="K6" s="700"/>
      <c r="L6" s="701"/>
      <c r="M6" s="195">
        <f>IF(G6=0,0,      IF(H6=0,0,IF(AND(G6&lt;&gt;"AA",G6&lt;&gt;"AT",G6&lt;&gt;"CS",G6&lt;&gt;"ALTRO"),"ERRORE",IF(AND(H6&lt;&gt;"NON",H6&lt;&gt;"SS",H6&lt;&gt;"ENTE"),"ERRORE",ROUND(E6-D6+1,0)))))</f>
        <v>0</v>
      </c>
      <c r="N6" s="100">
        <f t="shared" ref="N6:N9" si="1">FLOOR(R6,1)</f>
        <v>0</v>
      </c>
      <c r="O6" s="97">
        <f>FLOOR(V6,1)</f>
        <v>0</v>
      </c>
      <c r="P6" s="102">
        <f t="shared" ref="P6:P9" si="2">U6-X6</f>
        <v>0</v>
      </c>
      <c r="Q6" s="92">
        <f t="shared" ref="Q6:Q9" si="3">T6+X6+Y6</f>
        <v>0</v>
      </c>
      <c r="R6" s="93">
        <f t="shared" ref="R6:R9" si="4">M6/365</f>
        <v>0</v>
      </c>
      <c r="S6" s="93">
        <f t="shared" ref="S6:S16" si="5">FLOOR(R6,1)</f>
        <v>0</v>
      </c>
      <c r="T6" s="93">
        <f t="shared" ref="T6:T16" si="6">S6*365</f>
        <v>0</v>
      </c>
      <c r="U6" s="93">
        <f t="shared" ref="U6:U9" si="7">M6-T6</f>
        <v>0</v>
      </c>
      <c r="V6" s="93">
        <f t="shared" ref="V6:V16" si="8">U6/30</f>
        <v>0</v>
      </c>
      <c r="W6" s="93">
        <f t="shared" ref="W6:W16" si="9">FLOOR(V6,1)</f>
        <v>0</v>
      </c>
      <c r="X6" s="93">
        <f t="shared" ref="X6:X16" si="10">W6*30</f>
        <v>0</v>
      </c>
      <c r="Y6" s="6">
        <f t="shared" ref="Y6:Y9" si="11">U6-X6</f>
        <v>0</v>
      </c>
      <c r="AA6" s="90"/>
      <c r="AB6" s="134"/>
      <c r="AC6" s="691" t="str">
        <f>IF(+Anno_1=0,"",+Anno_1)</f>
        <v/>
      </c>
      <c r="AD6" s="136"/>
      <c r="AE6" s="652"/>
      <c r="AF6" s="653"/>
      <c r="AG6" s="654"/>
      <c r="AH6" s="134"/>
      <c r="AI6" s="780" t="s">
        <v>146</v>
      </c>
      <c r="AJ6" s="780"/>
      <c r="AK6" s="780"/>
      <c r="AL6" s="780"/>
      <c r="AM6" s="780"/>
      <c r="AN6" s="780"/>
      <c r="AO6" s="134"/>
      <c r="AP6" s="134"/>
      <c r="AQ6" s="134"/>
      <c r="AR6" s="134"/>
      <c r="AS6" s="134"/>
      <c r="AT6" s="134"/>
    </row>
    <row r="7" spans="1:46" ht="25.15" customHeight="1" thickBot="1" x14ac:dyDescent="0.6">
      <c r="A7" s="692"/>
      <c r="B7" s="91">
        <v>2</v>
      </c>
      <c r="C7" s="155"/>
      <c r="D7" s="201"/>
      <c r="E7" s="202"/>
      <c r="F7" s="154" t="str">
        <f t="shared" si="0"/>
        <v/>
      </c>
      <c r="G7" s="199"/>
      <c r="H7" s="699"/>
      <c r="I7" s="700"/>
      <c r="J7" s="700"/>
      <c r="K7" s="700"/>
      <c r="L7" s="701"/>
      <c r="M7" s="196">
        <f>IF(G7=0,0,      IF(H7=0,0,IF(AND(G7&lt;&gt;"AA",G7&lt;&gt;"AT",G7&lt;&gt;"CS",G7&lt;&gt;"ALTRO"),"ERRORE",IF(AND(H7&lt;&gt;"NON",H7&lt;&gt;"SS",H7&lt;&gt;"ENTE"),"ERRORE",ROUND(E7-D7+1,0)))))</f>
        <v>0</v>
      </c>
      <c r="N7" s="100">
        <f t="shared" si="1"/>
        <v>0</v>
      </c>
      <c r="O7" s="101">
        <f t="shared" ref="O7:O9" si="12">FLOOR(V7,1)</f>
        <v>0</v>
      </c>
      <c r="P7" s="102">
        <f t="shared" si="2"/>
        <v>0</v>
      </c>
      <c r="Q7" s="92">
        <f t="shared" si="3"/>
        <v>0</v>
      </c>
      <c r="R7" s="93">
        <f t="shared" si="4"/>
        <v>0</v>
      </c>
      <c r="S7" s="93">
        <f t="shared" si="5"/>
        <v>0</v>
      </c>
      <c r="T7" s="93">
        <f t="shared" si="6"/>
        <v>0</v>
      </c>
      <c r="U7" s="93">
        <f t="shared" si="7"/>
        <v>0</v>
      </c>
      <c r="V7" s="93">
        <f t="shared" si="8"/>
        <v>0</v>
      </c>
      <c r="W7" s="93">
        <f t="shared" si="9"/>
        <v>0</v>
      </c>
      <c r="X7" s="93">
        <f t="shared" si="10"/>
        <v>0</v>
      </c>
      <c r="Y7" s="6">
        <f t="shared" si="11"/>
        <v>0</v>
      </c>
      <c r="AA7" s="90"/>
      <c r="AB7" s="134"/>
      <c r="AC7" s="692"/>
      <c r="AD7" s="137"/>
      <c r="AE7" s="686" t="s">
        <v>155</v>
      </c>
      <c r="AF7" s="687"/>
      <c r="AG7" s="688"/>
      <c r="AH7" s="134"/>
      <c r="AI7" s="397" t="s">
        <v>147</v>
      </c>
      <c r="AJ7" s="397"/>
      <c r="AK7" s="397"/>
      <c r="AL7" s="398"/>
      <c r="AM7" s="399"/>
      <c r="AN7" s="408"/>
      <c r="AO7" s="134"/>
      <c r="AP7" s="134"/>
      <c r="AQ7" s="134"/>
      <c r="AR7" s="134"/>
      <c r="AS7" s="134"/>
      <c r="AT7" s="134"/>
    </row>
    <row r="8" spans="1:46" ht="25.15" customHeight="1" thickBot="1" x14ac:dyDescent="0.6">
      <c r="A8" s="692"/>
      <c r="B8" s="91">
        <v>3</v>
      </c>
      <c r="C8" s="155"/>
      <c r="D8" s="201"/>
      <c r="E8" s="202"/>
      <c r="F8" s="154" t="str">
        <f t="shared" si="0"/>
        <v/>
      </c>
      <c r="G8" s="199"/>
      <c r="H8" s="699"/>
      <c r="I8" s="700"/>
      <c r="J8" s="700"/>
      <c r="K8" s="700"/>
      <c r="L8" s="701"/>
      <c r="M8" s="196">
        <f t="shared" ref="M8:M15" si="13">IF(G8=0,0,      IF(H8=0,0,IF(AND(G8&lt;&gt;"AA",G8&lt;&gt;"AT",G8&lt;&gt;"CS",G8&lt;&gt;"ALTRO"),"ERRORE",IF(AND(H8&lt;&gt;"NON",H8&lt;&gt;"SS",H8&lt;&gt;"ENTE"),"ERRORE",ROUND(E8-D8+1,0)))))</f>
        <v>0</v>
      </c>
      <c r="N8" s="100">
        <f t="shared" si="1"/>
        <v>0</v>
      </c>
      <c r="O8" s="101">
        <f t="shared" si="12"/>
        <v>0</v>
      </c>
      <c r="P8" s="102">
        <f t="shared" si="2"/>
        <v>0</v>
      </c>
      <c r="Q8" s="92">
        <f t="shared" si="3"/>
        <v>0</v>
      </c>
      <c r="R8" s="93">
        <f t="shared" si="4"/>
        <v>0</v>
      </c>
      <c r="S8" s="93">
        <f t="shared" si="5"/>
        <v>0</v>
      </c>
      <c r="T8" s="93">
        <f t="shared" si="6"/>
        <v>0</v>
      </c>
      <c r="U8" s="93">
        <f t="shared" si="7"/>
        <v>0</v>
      </c>
      <c r="V8" s="93">
        <f t="shared" si="8"/>
        <v>0</v>
      </c>
      <c r="W8" s="93">
        <f t="shared" si="9"/>
        <v>0</v>
      </c>
      <c r="X8" s="93">
        <f t="shared" si="10"/>
        <v>0</v>
      </c>
      <c r="Y8" s="6">
        <f t="shared" si="11"/>
        <v>0</v>
      </c>
      <c r="AA8" s="90"/>
      <c r="AB8" s="134"/>
      <c r="AC8" s="692"/>
      <c r="AD8" s="137"/>
      <c r="AE8" s="683" t="s">
        <v>131</v>
      </c>
      <c r="AF8" s="684"/>
      <c r="AG8" s="685"/>
      <c r="AH8" s="134"/>
      <c r="AI8" s="166"/>
      <c r="AJ8" s="166"/>
      <c r="AK8" s="166"/>
      <c r="AL8" s="166"/>
      <c r="AM8" s="166"/>
      <c r="AN8" s="134"/>
      <c r="AO8" s="134"/>
      <c r="AP8" s="134"/>
      <c r="AQ8" s="134"/>
      <c r="AR8" s="134"/>
      <c r="AS8" s="134"/>
      <c r="AT8" s="134"/>
    </row>
    <row r="9" spans="1:46" ht="25.15" customHeight="1" thickBot="1" x14ac:dyDescent="0.6">
      <c r="A9" s="692"/>
      <c r="B9" s="91">
        <v>4</v>
      </c>
      <c r="C9" s="155"/>
      <c r="D9" s="201"/>
      <c r="E9" s="202"/>
      <c r="F9" s="154" t="str">
        <f t="shared" si="0"/>
        <v/>
      </c>
      <c r="G9" s="199"/>
      <c r="H9" s="699"/>
      <c r="I9" s="700"/>
      <c r="J9" s="700"/>
      <c r="K9" s="700"/>
      <c r="L9" s="701"/>
      <c r="M9" s="196">
        <f t="shared" si="13"/>
        <v>0</v>
      </c>
      <c r="N9" s="100">
        <f t="shared" si="1"/>
        <v>0</v>
      </c>
      <c r="O9" s="101">
        <f t="shared" si="12"/>
        <v>0</v>
      </c>
      <c r="P9" s="102">
        <f t="shared" si="2"/>
        <v>0</v>
      </c>
      <c r="Q9" s="92">
        <f t="shared" si="3"/>
        <v>0</v>
      </c>
      <c r="R9" s="93">
        <f t="shared" si="4"/>
        <v>0</v>
      </c>
      <c r="S9" s="93">
        <f t="shared" si="5"/>
        <v>0</v>
      </c>
      <c r="T9" s="93">
        <f t="shared" si="6"/>
        <v>0</v>
      </c>
      <c r="U9" s="93">
        <f t="shared" si="7"/>
        <v>0</v>
      </c>
      <c r="V9" s="93">
        <f t="shared" si="8"/>
        <v>0</v>
      </c>
      <c r="W9" s="93">
        <f t="shared" si="9"/>
        <v>0</v>
      </c>
      <c r="X9" s="93">
        <f t="shared" si="10"/>
        <v>0</v>
      </c>
      <c r="Y9" s="6">
        <f t="shared" si="11"/>
        <v>0</v>
      </c>
      <c r="AA9" s="90"/>
      <c r="AB9" s="134"/>
      <c r="AC9" s="692"/>
      <c r="AD9" s="137"/>
      <c r="AE9" s="137"/>
      <c r="AF9" s="137"/>
      <c r="AG9" s="137"/>
      <c r="AH9" s="134"/>
      <c r="AI9" s="166"/>
      <c r="AJ9" s="166"/>
      <c r="AK9" s="166"/>
      <c r="AL9" s="166"/>
      <c r="AM9" s="166"/>
      <c r="AN9" s="134"/>
      <c r="AO9" s="134"/>
      <c r="AP9" s="134"/>
      <c r="AQ9" s="134"/>
      <c r="AR9" s="134"/>
      <c r="AS9" s="134"/>
      <c r="AT9" s="134"/>
    </row>
    <row r="10" spans="1:46" ht="25.15" customHeight="1" thickBot="1" x14ac:dyDescent="0.6">
      <c r="A10" s="692"/>
      <c r="B10" s="91">
        <v>5</v>
      </c>
      <c r="C10" s="155"/>
      <c r="D10" s="201"/>
      <c r="E10" s="202"/>
      <c r="F10" s="154" t="str">
        <f t="shared" si="0"/>
        <v/>
      </c>
      <c r="G10" s="199"/>
      <c r="H10" s="699"/>
      <c r="I10" s="700"/>
      <c r="J10" s="700"/>
      <c r="K10" s="700"/>
      <c r="L10" s="701"/>
      <c r="M10" s="196">
        <f t="shared" si="13"/>
        <v>0</v>
      </c>
      <c r="N10" s="100">
        <f>FLOOR(R10,1)</f>
        <v>0</v>
      </c>
      <c r="O10" s="101">
        <f>FLOOR(V10,1)</f>
        <v>0</v>
      </c>
      <c r="P10" s="102">
        <f>U10-X10</f>
        <v>0</v>
      </c>
      <c r="Q10" s="92">
        <f>T10+X10+Y10</f>
        <v>0</v>
      </c>
      <c r="R10" s="93">
        <f>M10/365</f>
        <v>0</v>
      </c>
      <c r="S10" s="93">
        <f>FLOOR(R10,1)</f>
        <v>0</v>
      </c>
      <c r="T10" s="93">
        <f>S10*365</f>
        <v>0</v>
      </c>
      <c r="U10" s="93">
        <f>M10-T10</f>
        <v>0</v>
      </c>
      <c r="V10" s="93">
        <f>U10/30</f>
        <v>0</v>
      </c>
      <c r="W10" s="93">
        <f>FLOOR(V10,1)</f>
        <v>0</v>
      </c>
      <c r="X10" s="93">
        <f>W10*30</f>
        <v>0</v>
      </c>
      <c r="Y10" s="6">
        <f>U10-X10</f>
        <v>0</v>
      </c>
      <c r="AA10" s="90"/>
      <c r="AB10" s="134"/>
      <c r="AC10" s="692"/>
      <c r="AD10" s="710"/>
      <c r="AE10" s="655" t="s">
        <v>112</v>
      </c>
      <c r="AF10" s="656"/>
      <c r="AG10" s="657"/>
      <c r="AH10" s="134"/>
      <c r="AI10" s="781" t="s">
        <v>153</v>
      </c>
      <c r="AJ10" s="782"/>
      <c r="AK10" s="782"/>
      <c r="AL10" s="782"/>
      <c r="AM10" s="782"/>
      <c r="AN10" s="783"/>
      <c r="AO10" s="134"/>
      <c r="AP10" s="134"/>
      <c r="AQ10" s="134"/>
      <c r="AR10" s="134"/>
      <c r="AS10" s="134"/>
      <c r="AT10" s="134"/>
    </row>
    <row r="11" spans="1:46" ht="25.15" customHeight="1" thickBot="1" x14ac:dyDescent="0.6">
      <c r="A11" s="692"/>
      <c r="B11" s="91">
        <v>6</v>
      </c>
      <c r="C11" s="155"/>
      <c r="D11" s="201"/>
      <c r="E11" s="202"/>
      <c r="F11" s="154" t="str">
        <f t="shared" si="0"/>
        <v/>
      </c>
      <c r="G11" s="199"/>
      <c r="H11" s="699"/>
      <c r="I11" s="700"/>
      <c r="J11" s="700"/>
      <c r="K11" s="700"/>
      <c r="L11" s="701"/>
      <c r="M11" s="196">
        <f t="shared" si="13"/>
        <v>0</v>
      </c>
      <c r="N11" s="100">
        <f t="shared" ref="N11:N13" si="14">FLOOR(R11,1)</f>
        <v>0</v>
      </c>
      <c r="O11" s="101">
        <f t="shared" ref="O11:O13" si="15">FLOOR(V11,1)</f>
        <v>0</v>
      </c>
      <c r="P11" s="102">
        <f t="shared" ref="P11:P13" si="16">U11-X11</f>
        <v>0</v>
      </c>
      <c r="Q11" s="92">
        <f t="shared" ref="Q11:Q13" si="17">T11+X11+Y11</f>
        <v>0</v>
      </c>
      <c r="R11" s="93">
        <f t="shared" ref="R11:R13" si="18">M11/365</f>
        <v>0</v>
      </c>
      <c r="S11" s="93">
        <f t="shared" si="5"/>
        <v>0</v>
      </c>
      <c r="T11" s="93">
        <f t="shared" si="6"/>
        <v>0</v>
      </c>
      <c r="U11" s="93">
        <f t="shared" ref="U11:U13" si="19">M11-T11</f>
        <v>0</v>
      </c>
      <c r="V11" s="93">
        <f t="shared" si="8"/>
        <v>0</v>
      </c>
      <c r="W11" s="93">
        <f t="shared" si="9"/>
        <v>0</v>
      </c>
      <c r="X11" s="93">
        <f t="shared" si="10"/>
        <v>0</v>
      </c>
      <c r="Y11" s="6">
        <f t="shared" ref="Y11:Y13" si="20">U11-X11</f>
        <v>0</v>
      </c>
      <c r="AA11" s="90"/>
      <c r="AB11" s="134"/>
      <c r="AC11" s="692"/>
      <c r="AD11" s="710"/>
      <c r="AE11" s="658"/>
      <c r="AF11" s="659"/>
      <c r="AG11" s="660"/>
      <c r="AH11" s="134"/>
      <c r="AI11" s="781" t="s">
        <v>148</v>
      </c>
      <c r="AJ11" s="782"/>
      <c r="AK11" s="782"/>
      <c r="AL11" s="782"/>
      <c r="AM11" s="782"/>
      <c r="AN11" s="783"/>
      <c r="AO11" s="134"/>
      <c r="AP11" s="134"/>
      <c r="AQ11" s="134"/>
      <c r="AR11" s="134"/>
      <c r="AS11" s="134"/>
      <c r="AT11" s="134"/>
    </row>
    <row r="12" spans="1:46" ht="25.15" customHeight="1" thickBot="1" x14ac:dyDescent="0.6">
      <c r="A12" s="692"/>
      <c r="B12" s="91">
        <v>7</v>
      </c>
      <c r="C12" s="155"/>
      <c r="D12" s="201"/>
      <c r="E12" s="202"/>
      <c r="F12" s="154" t="str">
        <f t="shared" si="0"/>
        <v/>
      </c>
      <c r="G12" s="199"/>
      <c r="H12" s="699"/>
      <c r="I12" s="700"/>
      <c r="J12" s="700"/>
      <c r="K12" s="700"/>
      <c r="L12" s="701"/>
      <c r="M12" s="196">
        <f t="shared" si="13"/>
        <v>0</v>
      </c>
      <c r="N12" s="100">
        <f t="shared" si="14"/>
        <v>0</v>
      </c>
      <c r="O12" s="101">
        <f t="shared" si="15"/>
        <v>0</v>
      </c>
      <c r="P12" s="102">
        <f t="shared" si="16"/>
        <v>0</v>
      </c>
      <c r="Q12" s="92">
        <f t="shared" si="17"/>
        <v>0</v>
      </c>
      <c r="R12" s="93">
        <f t="shared" si="18"/>
        <v>0</v>
      </c>
      <c r="S12" s="93">
        <f t="shared" si="5"/>
        <v>0</v>
      </c>
      <c r="T12" s="93">
        <f t="shared" si="6"/>
        <v>0</v>
      </c>
      <c r="U12" s="93">
        <f t="shared" si="19"/>
        <v>0</v>
      </c>
      <c r="V12" s="93">
        <f t="shared" si="8"/>
        <v>0</v>
      </c>
      <c r="W12" s="93">
        <f t="shared" si="9"/>
        <v>0</v>
      </c>
      <c r="X12" s="93">
        <f t="shared" si="10"/>
        <v>0</v>
      </c>
      <c r="Y12" s="6">
        <f t="shared" si="20"/>
        <v>0</v>
      </c>
      <c r="AA12" s="90"/>
      <c r="AB12" s="134"/>
      <c r="AC12" s="692"/>
      <c r="AD12" s="710"/>
      <c r="AE12" s="658"/>
      <c r="AF12" s="659"/>
      <c r="AG12" s="660"/>
      <c r="AH12" s="134"/>
      <c r="AI12" s="737" t="s">
        <v>231</v>
      </c>
      <c r="AJ12" s="738"/>
      <c r="AK12" s="738"/>
      <c r="AL12" s="738"/>
      <c r="AM12" s="738"/>
      <c r="AN12" s="739"/>
      <c r="AO12" s="134"/>
      <c r="AP12" s="134"/>
      <c r="AQ12" s="134"/>
      <c r="AR12" s="134"/>
      <c r="AS12" s="134"/>
      <c r="AT12" s="134"/>
    </row>
    <row r="13" spans="1:46" ht="25.15" customHeight="1" thickBot="1" x14ac:dyDescent="0.6">
      <c r="A13" s="692"/>
      <c r="B13" s="91">
        <v>8</v>
      </c>
      <c r="C13" s="155"/>
      <c r="D13" s="201"/>
      <c r="E13" s="202"/>
      <c r="F13" s="154" t="str">
        <f t="shared" si="0"/>
        <v/>
      </c>
      <c r="G13" s="199"/>
      <c r="H13" s="699"/>
      <c r="I13" s="700"/>
      <c r="J13" s="700"/>
      <c r="K13" s="700"/>
      <c r="L13" s="701"/>
      <c r="M13" s="196">
        <f t="shared" si="13"/>
        <v>0</v>
      </c>
      <c r="N13" s="100">
        <f t="shared" si="14"/>
        <v>0</v>
      </c>
      <c r="O13" s="101">
        <f t="shared" si="15"/>
        <v>0</v>
      </c>
      <c r="P13" s="102">
        <f t="shared" si="16"/>
        <v>0</v>
      </c>
      <c r="Q13" s="92">
        <f t="shared" si="17"/>
        <v>0</v>
      </c>
      <c r="R13" s="93">
        <f t="shared" si="18"/>
        <v>0</v>
      </c>
      <c r="S13" s="93">
        <f t="shared" si="5"/>
        <v>0</v>
      </c>
      <c r="T13" s="93">
        <f t="shared" si="6"/>
        <v>0</v>
      </c>
      <c r="U13" s="93">
        <f t="shared" si="19"/>
        <v>0</v>
      </c>
      <c r="V13" s="93">
        <f t="shared" si="8"/>
        <v>0</v>
      </c>
      <c r="W13" s="93">
        <f t="shared" si="9"/>
        <v>0</v>
      </c>
      <c r="X13" s="93">
        <f t="shared" si="10"/>
        <v>0</v>
      </c>
      <c r="Y13" s="6">
        <f t="shared" si="20"/>
        <v>0</v>
      </c>
      <c r="AA13" s="90"/>
      <c r="AB13" s="134"/>
      <c r="AC13" s="692"/>
      <c r="AD13" s="710"/>
      <c r="AE13" s="658"/>
      <c r="AF13" s="659"/>
      <c r="AG13" s="660"/>
      <c r="AH13" s="134"/>
      <c r="AI13" s="737"/>
      <c r="AJ13" s="738"/>
      <c r="AK13" s="738"/>
      <c r="AL13" s="738"/>
      <c r="AM13" s="738"/>
      <c r="AN13" s="739"/>
      <c r="AO13" s="134"/>
      <c r="AP13" s="134"/>
      <c r="AQ13" s="134"/>
      <c r="AR13" s="134"/>
      <c r="AS13" s="134"/>
      <c r="AT13" s="134"/>
    </row>
    <row r="14" spans="1:46" ht="25.15" customHeight="1" thickBot="1" x14ac:dyDescent="0.6">
      <c r="A14" s="692"/>
      <c r="B14" s="91">
        <v>9</v>
      </c>
      <c r="C14" s="155"/>
      <c r="D14" s="201"/>
      <c r="E14" s="202"/>
      <c r="F14" s="154" t="str">
        <f t="shared" si="0"/>
        <v/>
      </c>
      <c r="G14" s="199"/>
      <c r="H14" s="699"/>
      <c r="I14" s="700"/>
      <c r="J14" s="700"/>
      <c r="K14" s="700"/>
      <c r="L14" s="701"/>
      <c r="M14" s="196">
        <f t="shared" si="13"/>
        <v>0</v>
      </c>
      <c r="N14" s="103">
        <f>FLOOR(R14,1)</f>
        <v>0</v>
      </c>
      <c r="O14" s="104">
        <f>FLOOR(V14,1)</f>
        <v>0</v>
      </c>
      <c r="P14" s="105">
        <f>U14-X14</f>
        <v>0</v>
      </c>
      <c r="Q14" s="92">
        <f>T14+X14+Y14</f>
        <v>0</v>
      </c>
      <c r="R14" s="93">
        <f>M14/365</f>
        <v>0</v>
      </c>
      <c r="S14" s="93">
        <f>FLOOR(R14,1)</f>
        <v>0</v>
      </c>
      <c r="T14" s="93">
        <f>S14*365</f>
        <v>0</v>
      </c>
      <c r="U14" s="93">
        <f>M14-T14</f>
        <v>0</v>
      </c>
      <c r="V14" s="93">
        <f>U14/30</f>
        <v>0</v>
      </c>
      <c r="W14" s="93">
        <f>FLOOR(V14,1)</f>
        <v>0</v>
      </c>
      <c r="X14" s="93">
        <f>W14*30</f>
        <v>0</v>
      </c>
      <c r="Y14" s="6">
        <f>U14-X14</f>
        <v>0</v>
      </c>
      <c r="AA14" s="90"/>
      <c r="AB14" s="134"/>
      <c r="AC14" s="692"/>
      <c r="AD14" s="138"/>
      <c r="AE14" s="658"/>
      <c r="AF14" s="659"/>
      <c r="AG14" s="660"/>
      <c r="AH14" s="134"/>
      <c r="AI14" s="134"/>
      <c r="AJ14" s="134"/>
      <c r="AK14" s="134"/>
      <c r="AL14" s="134"/>
      <c r="AM14" s="134"/>
      <c r="AN14" s="134"/>
      <c r="AO14" s="134"/>
      <c r="AP14" s="134"/>
      <c r="AQ14" s="134"/>
      <c r="AR14" s="134"/>
      <c r="AS14" s="134"/>
      <c r="AT14" s="134"/>
    </row>
    <row r="15" spans="1:46" ht="25.15" customHeight="1" thickBot="1" x14ac:dyDescent="0.6">
      <c r="A15" s="693"/>
      <c r="B15" s="91">
        <v>10</v>
      </c>
      <c r="C15" s="155"/>
      <c r="D15" s="203"/>
      <c r="E15" s="204"/>
      <c r="F15" s="154" t="str">
        <f t="shared" si="0"/>
        <v/>
      </c>
      <c r="G15" s="200"/>
      <c r="H15" s="793"/>
      <c r="I15" s="791"/>
      <c r="J15" s="791"/>
      <c r="K15" s="791"/>
      <c r="L15" s="794"/>
      <c r="M15" s="196">
        <f t="shared" si="13"/>
        <v>0</v>
      </c>
      <c r="N15" s="106">
        <f t="shared" ref="N15:N16" si="21">FLOOR(R15,1)</f>
        <v>0</v>
      </c>
      <c r="O15" s="107">
        <f t="shared" ref="O15:O16" si="22">FLOOR(V15,1)</f>
        <v>0</v>
      </c>
      <c r="P15" s="108">
        <f t="shared" ref="P15:P16" si="23">U15-X15</f>
        <v>0</v>
      </c>
      <c r="Q15" s="92">
        <f t="shared" ref="Q15:Q16" si="24">T15+X15+Y15</f>
        <v>0</v>
      </c>
      <c r="R15" s="93">
        <f t="shared" ref="R15" si="25">M15/365</f>
        <v>0</v>
      </c>
      <c r="S15" s="93">
        <f t="shared" si="5"/>
        <v>0</v>
      </c>
      <c r="T15" s="93">
        <f t="shared" si="6"/>
        <v>0</v>
      </c>
      <c r="U15" s="93">
        <f t="shared" ref="U15" si="26">M15-T15</f>
        <v>0</v>
      </c>
      <c r="V15" s="93">
        <f t="shared" si="8"/>
        <v>0</v>
      </c>
      <c r="W15" s="93">
        <f t="shared" si="9"/>
        <v>0</v>
      </c>
      <c r="X15" s="93">
        <f t="shared" si="10"/>
        <v>0</v>
      </c>
      <c r="Y15" s="6">
        <f t="shared" ref="Y15" si="27">U15-X15</f>
        <v>0</v>
      </c>
      <c r="AB15" s="134"/>
      <c r="AC15" s="693"/>
      <c r="AD15" s="138"/>
      <c r="AE15" s="661"/>
      <c r="AF15" s="662"/>
      <c r="AG15" s="663"/>
      <c r="AH15" s="134"/>
      <c r="AI15" s="134"/>
      <c r="AJ15" s="134"/>
      <c r="AK15" s="134"/>
      <c r="AL15" s="134"/>
      <c r="AM15" s="134"/>
      <c r="AN15" s="134"/>
      <c r="AO15" s="134"/>
      <c r="AP15" s="134"/>
      <c r="AQ15" s="134"/>
      <c r="AR15" s="134"/>
      <c r="AS15" s="134"/>
      <c r="AT15" s="134"/>
    </row>
    <row r="16" spans="1:46" ht="22.5" thickBot="1" x14ac:dyDescent="0.6">
      <c r="A16" s="139"/>
      <c r="B16" s="139"/>
      <c r="C16" s="139"/>
      <c r="D16" s="139"/>
      <c r="E16" s="139"/>
      <c r="F16" s="139"/>
      <c r="G16" s="139"/>
      <c r="H16" s="139"/>
      <c r="I16" s="139"/>
      <c r="J16" s="139"/>
      <c r="K16" s="139"/>
      <c r="L16" s="139"/>
      <c r="M16" s="190">
        <f>SUM(M6:M15)</f>
        <v>0</v>
      </c>
      <c r="N16" s="110">
        <f t="shared" si="21"/>
        <v>0</v>
      </c>
      <c r="O16" s="111">
        <f t="shared" si="22"/>
        <v>0</v>
      </c>
      <c r="P16" s="112">
        <f t="shared" si="23"/>
        <v>0</v>
      </c>
      <c r="Q16" s="113">
        <f t="shared" si="24"/>
        <v>0</v>
      </c>
      <c r="R16" s="113">
        <f>M16/365</f>
        <v>0</v>
      </c>
      <c r="S16" s="113">
        <f t="shared" si="5"/>
        <v>0</v>
      </c>
      <c r="T16" s="113">
        <f t="shared" si="6"/>
        <v>0</v>
      </c>
      <c r="U16" s="113">
        <f>M16-T16</f>
        <v>0</v>
      </c>
      <c r="V16" s="113">
        <f t="shared" si="8"/>
        <v>0</v>
      </c>
      <c r="W16" s="113">
        <f t="shared" si="9"/>
        <v>0</v>
      </c>
      <c r="X16" s="113">
        <f t="shared" si="10"/>
        <v>0</v>
      </c>
      <c r="Y16" s="109"/>
      <c r="Z16" s="109"/>
      <c r="AA16" s="109"/>
      <c r="AB16" s="139"/>
      <c r="AC16" s="139"/>
      <c r="AD16" s="134"/>
      <c r="AE16" s="134"/>
      <c r="AF16" s="134"/>
      <c r="AG16" s="134"/>
      <c r="AH16" s="134"/>
      <c r="AI16" s="134"/>
      <c r="AJ16" s="134"/>
      <c r="AK16" s="134"/>
      <c r="AL16" s="134"/>
      <c r="AM16" s="134"/>
      <c r="AN16" s="134"/>
      <c r="AO16" s="134"/>
      <c r="AP16" s="134"/>
      <c r="AQ16" s="134"/>
      <c r="AR16" s="134"/>
      <c r="AS16" s="134"/>
      <c r="AT16" s="134"/>
    </row>
    <row r="17" spans="1:46" ht="22.5" thickBot="1" x14ac:dyDescent="0.6">
      <c r="A17" s="139"/>
      <c r="B17" s="139"/>
      <c r="C17" s="139"/>
      <c r="D17" s="139"/>
      <c r="E17" s="139"/>
      <c r="F17" s="139"/>
      <c r="G17" s="139"/>
      <c r="H17" s="139"/>
      <c r="I17" s="139"/>
      <c r="J17" s="139"/>
      <c r="K17" s="139"/>
      <c r="L17" s="139"/>
      <c r="M17" s="140"/>
      <c r="N17" s="141" t="s">
        <v>85</v>
      </c>
      <c r="O17" s="141" t="s">
        <v>86</v>
      </c>
      <c r="P17" s="141" t="s">
        <v>87</v>
      </c>
      <c r="Q17" s="113"/>
      <c r="R17" s="113"/>
      <c r="S17" s="113"/>
      <c r="T17" s="113"/>
      <c r="U17" s="113"/>
      <c r="V17" s="113"/>
      <c r="W17" s="113"/>
      <c r="X17" s="113"/>
      <c r="Y17" s="109"/>
      <c r="Z17" s="109"/>
      <c r="AA17" s="109"/>
      <c r="AB17" s="139"/>
      <c r="AC17" s="142" t="s">
        <v>103</v>
      </c>
      <c r="AD17" s="134"/>
      <c r="AE17" s="134"/>
      <c r="AF17" s="134"/>
      <c r="AG17" s="134"/>
      <c r="AH17" s="134"/>
      <c r="AI17" s="134"/>
      <c r="AJ17" s="134"/>
      <c r="AK17" s="134"/>
      <c r="AL17" s="134"/>
      <c r="AM17" s="134"/>
      <c r="AN17" s="134"/>
      <c r="AO17" s="134"/>
      <c r="AP17" s="134"/>
      <c r="AQ17" s="134"/>
      <c r="AR17" s="134"/>
      <c r="AS17" s="134"/>
      <c r="AT17" s="134"/>
    </row>
    <row r="18" spans="1:46" ht="23.25" thickTop="1" thickBot="1" x14ac:dyDescent="0.6">
      <c r="A18" s="674" t="s">
        <v>102</v>
      </c>
      <c r="B18" s="675"/>
      <c r="C18" s="675"/>
      <c r="D18" s="675"/>
      <c r="E18" s="675"/>
      <c r="F18" s="675"/>
      <c r="G18" s="676"/>
      <c r="H18" s="271" t="s">
        <v>30</v>
      </c>
      <c r="I18" s="671" t="s">
        <v>150</v>
      </c>
      <c r="J18" s="671"/>
      <c r="K18" s="671"/>
      <c r="L18" s="671"/>
      <c r="M18" s="99">
        <f>SUMIFS(M6:M15,G6:G15,"CS",H6:H15,"ss")</f>
        <v>0</v>
      </c>
      <c r="N18" s="114">
        <f t="shared" ref="N18:N23" si="28">FLOOR(R18,1)</f>
        <v>0</v>
      </c>
      <c r="O18" s="115">
        <f t="shared" ref="O18:O23" si="29">FLOOR(V18,1)</f>
        <v>0</v>
      </c>
      <c r="P18" s="116">
        <f t="shared" ref="P18:P23" si="30">U18-X18</f>
        <v>0</v>
      </c>
      <c r="Q18" s="117">
        <f t="shared" ref="Q18:Q23" si="31">T18+X18+Y18</f>
        <v>0</v>
      </c>
      <c r="R18" s="117">
        <f t="shared" ref="R18:R22" si="32">M18/365</f>
        <v>0</v>
      </c>
      <c r="S18" s="117">
        <f t="shared" ref="S18:S23" si="33">FLOOR(R18,1)</f>
        <v>0</v>
      </c>
      <c r="T18" s="117">
        <f t="shared" ref="T18:T23" si="34">S18*365</f>
        <v>0</v>
      </c>
      <c r="U18" s="117">
        <f t="shared" ref="U18:U22" si="35">M18-T18</f>
        <v>0</v>
      </c>
      <c r="V18" s="117">
        <f t="shared" ref="V18:V23" si="36">U18/30</f>
        <v>0</v>
      </c>
      <c r="W18" s="117">
        <f t="shared" ref="W18:W23" si="37">FLOOR(V18,1)</f>
        <v>0</v>
      </c>
      <c r="X18" s="117">
        <f t="shared" ref="X18:X23" si="38">W18*30</f>
        <v>0</v>
      </c>
      <c r="Y18" s="109"/>
      <c r="Z18" s="109"/>
      <c r="AA18" s="109"/>
      <c r="AB18" s="139"/>
      <c r="AC18" s="133">
        <f>ROUND(IF(IF(O18&gt;12,6,O18*0.5)+IF(P18&gt;15,0.5,0)+IF(N18&gt;0,6,0)&gt;12,6,IF(O18&gt;12,6,O18*0.5)+IF(P18&gt;15,0.5,0)+IF(N18&gt;0,6,0)),3)</f>
        <v>0</v>
      </c>
      <c r="AD18" s="134"/>
      <c r="AE18" s="134"/>
      <c r="AF18" s="134"/>
      <c r="AG18" s="134"/>
      <c r="AH18" s="134"/>
      <c r="AI18" s="134"/>
      <c r="AJ18" s="134"/>
      <c r="AK18" s="134"/>
      <c r="AL18" s="134"/>
      <c r="AM18" s="134"/>
      <c r="AN18" s="134"/>
      <c r="AO18" s="134"/>
      <c r="AP18" s="134"/>
      <c r="AQ18" s="134"/>
      <c r="AR18" s="134"/>
      <c r="AS18" s="134"/>
      <c r="AT18" s="134"/>
    </row>
    <row r="19" spans="1:46" ht="23.65" customHeight="1" thickTop="1" thickBot="1" x14ac:dyDescent="0.6">
      <c r="A19" s="677" t="s">
        <v>105</v>
      </c>
      <c r="B19" s="678"/>
      <c r="C19" s="678"/>
      <c r="D19" s="678"/>
      <c r="E19" s="678"/>
      <c r="F19" s="678"/>
      <c r="G19" s="679"/>
      <c r="H19" s="271" t="s">
        <v>30</v>
      </c>
      <c r="I19" s="671" t="s">
        <v>100</v>
      </c>
      <c r="J19" s="671"/>
      <c r="K19" s="671"/>
      <c r="L19" s="671"/>
      <c r="M19" s="99">
        <f>SUMIFS(M6:M15,G6:G15,"CS",H6:H15,"NON")</f>
        <v>0</v>
      </c>
      <c r="N19" s="118">
        <f t="shared" si="28"/>
        <v>0</v>
      </c>
      <c r="O19" s="119">
        <f t="shared" si="29"/>
        <v>0</v>
      </c>
      <c r="P19" s="120">
        <f t="shared" si="30"/>
        <v>0</v>
      </c>
      <c r="Q19" s="117">
        <f t="shared" si="31"/>
        <v>0</v>
      </c>
      <c r="R19" s="117">
        <f t="shared" si="32"/>
        <v>0</v>
      </c>
      <c r="S19" s="117">
        <f t="shared" si="33"/>
        <v>0</v>
      </c>
      <c r="T19" s="117">
        <f t="shared" si="34"/>
        <v>0</v>
      </c>
      <c r="U19" s="117">
        <f t="shared" si="35"/>
        <v>0</v>
      </c>
      <c r="V19" s="117">
        <f t="shared" si="36"/>
        <v>0</v>
      </c>
      <c r="W19" s="117">
        <f t="shared" si="37"/>
        <v>0</v>
      </c>
      <c r="X19" s="117">
        <f t="shared" si="38"/>
        <v>0</v>
      </c>
      <c r="Y19" s="109"/>
      <c r="Z19" s="109"/>
      <c r="AA19" s="109"/>
      <c r="AB19" s="139"/>
      <c r="AC19" s="133">
        <f>ROUND(IF(IF(O19&gt;12,3,O19*0.25)+IF(P19&gt;15,0.25,0)+IF(N19&gt;0,3,0)&gt;12,6,IF(O19&gt;12,3,O19*0.25)+IF(P19&gt;15,0.25,0)+IF(N19&gt;0,3,0)),3)</f>
        <v>0</v>
      </c>
      <c r="AD19" s="134"/>
      <c r="AE19" s="134"/>
      <c r="AF19" s="134"/>
      <c r="AG19" s="134"/>
      <c r="AH19" s="134"/>
      <c r="AI19" s="134"/>
      <c r="AJ19" s="134"/>
      <c r="AK19" s="134"/>
      <c r="AL19" s="134"/>
      <c r="AM19" s="134"/>
      <c r="AN19" s="134"/>
      <c r="AO19" s="134"/>
      <c r="AP19" s="134"/>
      <c r="AQ19" s="134"/>
      <c r="AR19" s="134"/>
      <c r="AS19" s="134"/>
      <c r="AT19" s="134"/>
    </row>
    <row r="20" spans="1:46" ht="23.65" customHeight="1" thickTop="1" thickBot="1" x14ac:dyDescent="0.6">
      <c r="A20" s="680"/>
      <c r="B20" s="681"/>
      <c r="C20" s="681"/>
      <c r="D20" s="681"/>
      <c r="E20" s="681"/>
      <c r="F20" s="681"/>
      <c r="G20" s="682"/>
      <c r="H20" s="272" t="s">
        <v>101</v>
      </c>
      <c r="I20" s="671" t="s">
        <v>150</v>
      </c>
      <c r="J20" s="671"/>
      <c r="K20" s="671"/>
      <c r="L20" s="671"/>
      <c r="M20" s="99">
        <f>SUMIFS(M6:M15,G6:G15,"ALTRO",H6:H15,"SS")+ SUMIFS(M6:M15,G6:G15,"AT",H6:H15,"SS")+SUMIFS(M6:M15,G6:G15,"AA",H6:H15,"SS")</f>
        <v>0</v>
      </c>
      <c r="N20" s="121">
        <f t="shared" si="28"/>
        <v>0</v>
      </c>
      <c r="O20" s="122">
        <f t="shared" si="29"/>
        <v>0</v>
      </c>
      <c r="P20" s="123">
        <f t="shared" si="30"/>
        <v>0</v>
      </c>
      <c r="Q20" s="117">
        <f t="shared" si="31"/>
        <v>0</v>
      </c>
      <c r="R20" s="117">
        <f t="shared" si="32"/>
        <v>0</v>
      </c>
      <c r="S20" s="117">
        <f t="shared" si="33"/>
        <v>0</v>
      </c>
      <c r="T20" s="117">
        <f t="shared" si="34"/>
        <v>0</v>
      </c>
      <c r="U20" s="117">
        <f t="shared" si="35"/>
        <v>0</v>
      </c>
      <c r="V20" s="117">
        <f t="shared" si="36"/>
        <v>0</v>
      </c>
      <c r="W20" s="117">
        <f t="shared" si="37"/>
        <v>0</v>
      </c>
      <c r="X20" s="117">
        <f t="shared" si="38"/>
        <v>0</v>
      </c>
      <c r="Y20" s="109"/>
      <c r="Z20" s="109"/>
      <c r="AA20" s="109"/>
      <c r="AB20" s="139"/>
      <c r="AC20" s="133">
        <f>ROUND(IF(IF(O20&gt;12,1.8,O20*0.15)+IF(P20&gt;15,0.15,0)+IF(N20&gt;0,1.8,0)&gt;12,1.8,IF(O20&gt;12,1.8,O20*0.15)+IF(P20&gt;15,0.15,0)+IF(N20&gt;0,1.8,0)),3)</f>
        <v>0</v>
      </c>
      <c r="AD20" s="134"/>
      <c r="AE20" s="134"/>
      <c r="AF20" s="134"/>
      <c r="AG20" s="134"/>
      <c r="AH20" s="134"/>
      <c r="AI20" s="134"/>
      <c r="AJ20" s="134"/>
      <c r="AK20" s="134"/>
      <c r="AL20" s="134"/>
      <c r="AM20" s="134"/>
      <c r="AN20" s="134"/>
      <c r="AO20" s="134"/>
      <c r="AP20" s="134"/>
      <c r="AQ20" s="134"/>
      <c r="AR20" s="134"/>
      <c r="AS20" s="134"/>
      <c r="AT20" s="134"/>
    </row>
    <row r="21" spans="1:46" ht="25.15" customHeight="1" thickTop="1" thickBot="1" x14ac:dyDescent="0.6">
      <c r="A21" s="680"/>
      <c r="B21" s="681"/>
      <c r="C21" s="681"/>
      <c r="D21" s="681"/>
      <c r="E21" s="681"/>
      <c r="F21" s="681"/>
      <c r="G21" s="682"/>
      <c r="H21" s="272" t="s">
        <v>101</v>
      </c>
      <c r="I21" s="671" t="s">
        <v>100</v>
      </c>
      <c r="J21" s="671"/>
      <c r="K21" s="671"/>
      <c r="L21" s="671"/>
      <c r="M21" s="99">
        <f>SUMIFS(M6:M15,G6:G15,"ALTRO",H6:H15,"NON")+      SUMIFS(M6:M15,G6:G15,"Aa",H6:H15,"NON")+    SUMIFS(M6:M15,G6:G15,"AT",H6:H15,"NON")</f>
        <v>0</v>
      </c>
      <c r="N21" s="124">
        <f t="shared" si="28"/>
        <v>0</v>
      </c>
      <c r="O21" s="125">
        <f t="shared" si="29"/>
        <v>0</v>
      </c>
      <c r="P21" s="126">
        <f t="shared" si="30"/>
        <v>0</v>
      </c>
      <c r="Q21" s="117">
        <f t="shared" si="31"/>
        <v>0</v>
      </c>
      <c r="R21" s="117">
        <f t="shared" si="32"/>
        <v>0</v>
      </c>
      <c r="S21" s="117">
        <f t="shared" si="33"/>
        <v>0</v>
      </c>
      <c r="T21" s="117">
        <f t="shared" si="34"/>
        <v>0</v>
      </c>
      <c r="U21" s="117">
        <f t="shared" si="35"/>
        <v>0</v>
      </c>
      <c r="V21" s="117">
        <f t="shared" si="36"/>
        <v>0</v>
      </c>
      <c r="W21" s="117">
        <f t="shared" si="37"/>
        <v>0</v>
      </c>
      <c r="X21" s="117">
        <f t="shared" si="38"/>
        <v>0</v>
      </c>
      <c r="Y21" s="109"/>
      <c r="Z21" s="109"/>
      <c r="AA21" s="109"/>
      <c r="AB21" s="139"/>
      <c r="AC21" s="133">
        <f>ROUND(IF(IF(O21&gt;12,0.9,O21*0.075)+IF(P21&gt;15,0.075,0)+IF(N21&gt;0,0.9,0)&gt;12,0.9,IF(O21&gt;12,0.9,O21*0.075)+IF(P21&gt;15,0.075,0)+IF(N21&gt;0,0.9,0)),3)</f>
        <v>0</v>
      </c>
      <c r="AD21" s="134"/>
      <c r="AE21" s="134"/>
      <c r="AF21" s="134"/>
      <c r="AG21" s="134"/>
      <c r="AH21" s="134"/>
      <c r="AI21" s="134"/>
      <c r="AJ21" s="134"/>
      <c r="AK21" s="134"/>
      <c r="AL21" s="134"/>
      <c r="AM21" s="134"/>
      <c r="AN21" s="134"/>
      <c r="AO21" s="134"/>
      <c r="AP21" s="134"/>
      <c r="AQ21" s="134"/>
      <c r="AR21" s="134"/>
      <c r="AS21" s="134"/>
      <c r="AT21" s="134"/>
    </row>
    <row r="22" spans="1:46" ht="23.65" customHeight="1" thickTop="1" thickBot="1" x14ac:dyDescent="0.6">
      <c r="A22" s="823" t="s">
        <v>109</v>
      </c>
      <c r="B22" s="824"/>
      <c r="C22" s="824"/>
      <c r="D22" s="824"/>
      <c r="E22" s="824"/>
      <c r="F22" s="645" t="str">
        <f>IF(+Anno_1=0,"",+Anno_1)</f>
        <v/>
      </c>
      <c r="G22" s="646"/>
      <c r="H22" s="272" t="s">
        <v>101</v>
      </c>
      <c r="I22" s="671" t="s">
        <v>154</v>
      </c>
      <c r="J22" s="671"/>
      <c r="K22" s="671"/>
      <c r="L22" s="671"/>
      <c r="M22" s="99">
        <f>SUMIFS(M6:M15,G6:G15,"ALTRO",H6:H15,"ENTE")</f>
        <v>0</v>
      </c>
      <c r="N22" s="127">
        <f t="shared" si="28"/>
        <v>0</v>
      </c>
      <c r="O22" s="128">
        <f t="shared" si="29"/>
        <v>0</v>
      </c>
      <c r="P22" s="129">
        <f t="shared" si="30"/>
        <v>0</v>
      </c>
      <c r="Q22" s="117">
        <f t="shared" si="31"/>
        <v>0</v>
      </c>
      <c r="R22" s="117">
        <f t="shared" si="32"/>
        <v>0</v>
      </c>
      <c r="S22" s="117">
        <f t="shared" si="33"/>
        <v>0</v>
      </c>
      <c r="T22" s="117">
        <f t="shared" si="34"/>
        <v>0</v>
      </c>
      <c r="U22" s="117">
        <f t="shared" si="35"/>
        <v>0</v>
      </c>
      <c r="V22" s="117">
        <f t="shared" si="36"/>
        <v>0</v>
      </c>
      <c r="W22" s="117">
        <f t="shared" si="37"/>
        <v>0</v>
      </c>
      <c r="X22" s="117">
        <f t="shared" si="38"/>
        <v>0</v>
      </c>
      <c r="Y22" s="109"/>
      <c r="Z22" s="109"/>
      <c r="AA22" s="109"/>
      <c r="AB22" s="139"/>
      <c r="AC22" s="133">
        <f>ROUND(IF(IF(O22&gt;12,0.6,O22*0.05)+IF(P22&gt;15,0.05,0)+IF(N22&gt;0,0.6,0)&gt;12,0.6,IF(O22&gt;12,0.6,O22*0.05)+IF(P22&gt;15,0.05,0)+IF(N22&gt;0,0.6,0)),3)</f>
        <v>0</v>
      </c>
      <c r="AD22" s="134"/>
      <c r="AE22" s="134"/>
      <c r="AF22" s="134"/>
      <c r="AG22" s="134"/>
      <c r="AH22" s="134"/>
      <c r="AI22" s="134"/>
      <c r="AJ22" s="134"/>
      <c r="AK22" s="134"/>
      <c r="AL22" s="134"/>
      <c r="AM22" s="134"/>
      <c r="AN22" s="134"/>
      <c r="AO22" s="134"/>
      <c r="AP22" s="134"/>
      <c r="AQ22" s="134"/>
      <c r="AR22" s="134"/>
      <c r="AS22" s="134"/>
      <c r="AT22" s="134"/>
    </row>
    <row r="23" spans="1:46" ht="23.25" customHeight="1" thickTop="1" thickBot="1" x14ac:dyDescent="0.6">
      <c r="A23" s="825"/>
      <c r="B23" s="826"/>
      <c r="C23" s="826"/>
      <c r="D23" s="826"/>
      <c r="E23" s="826"/>
      <c r="F23" s="647"/>
      <c r="G23" s="648"/>
      <c r="H23" s="668" t="s">
        <v>110</v>
      </c>
      <c r="I23" s="669"/>
      <c r="J23" s="669"/>
      <c r="K23" s="669"/>
      <c r="L23" s="670"/>
      <c r="M23" s="94">
        <f>SUM(M18:M22)</f>
        <v>0</v>
      </c>
      <c r="N23" s="206">
        <f t="shared" si="28"/>
        <v>0</v>
      </c>
      <c r="O23" s="207">
        <f t="shared" si="29"/>
        <v>0</v>
      </c>
      <c r="P23" s="208">
        <f t="shared" si="30"/>
        <v>0</v>
      </c>
      <c r="Q23" s="113">
        <f t="shared" si="31"/>
        <v>0</v>
      </c>
      <c r="R23" s="113">
        <f>M23/365</f>
        <v>0</v>
      </c>
      <c r="S23" s="113">
        <f t="shared" si="33"/>
        <v>0</v>
      </c>
      <c r="T23" s="113">
        <f t="shared" si="34"/>
        <v>0</v>
      </c>
      <c r="U23" s="113">
        <f>M23-T23</f>
        <v>0</v>
      </c>
      <c r="V23" s="113">
        <f t="shared" si="36"/>
        <v>0</v>
      </c>
      <c r="W23" s="113">
        <f t="shared" si="37"/>
        <v>0</v>
      </c>
      <c r="X23" s="113">
        <f t="shared" si="38"/>
        <v>0</v>
      </c>
      <c r="Y23" s="109"/>
      <c r="Z23" s="109"/>
      <c r="AA23" s="109"/>
      <c r="AB23" s="139"/>
      <c r="AC23" s="205">
        <f>IF(SUM(AC18:AC22)&gt;6,6,SUM(AC18:AC22))</f>
        <v>0</v>
      </c>
      <c r="AD23" s="134"/>
      <c r="AE23" s="134"/>
      <c r="AF23" s="134"/>
      <c r="AG23" s="134"/>
      <c r="AH23" s="134"/>
      <c r="AI23" s="134"/>
      <c r="AJ23" s="134"/>
      <c r="AK23" s="134"/>
      <c r="AL23" s="134"/>
      <c r="AM23" s="134"/>
      <c r="AN23" s="134"/>
      <c r="AO23" s="134"/>
      <c r="AP23" s="134"/>
      <c r="AQ23" s="134"/>
      <c r="AR23" s="134"/>
      <c r="AS23" s="134"/>
      <c r="AT23" s="134"/>
    </row>
    <row r="24" spans="1:46" ht="23.25" customHeight="1" x14ac:dyDescent="0.4">
      <c r="A24" s="263"/>
      <c r="B24" s="263"/>
      <c r="C24" s="263"/>
      <c r="D24" s="263"/>
      <c r="E24" s="263"/>
      <c r="F24" s="263"/>
      <c r="G24" s="263"/>
      <c r="H24" s="143"/>
      <c r="I24" s="144"/>
      <c r="J24" s="145"/>
      <c r="K24" s="145"/>
      <c r="L24" s="145"/>
      <c r="M24" s="140"/>
      <c r="N24" s="146"/>
      <c r="O24" s="146"/>
      <c r="P24" s="146"/>
      <c r="Q24" s="109"/>
      <c r="R24" s="109"/>
      <c r="S24" s="109"/>
      <c r="T24" s="109"/>
      <c r="U24" s="109"/>
      <c r="V24" s="109"/>
      <c r="W24" s="109"/>
      <c r="X24" s="109"/>
      <c r="Y24" s="109"/>
      <c r="Z24" s="109"/>
      <c r="AA24" s="109"/>
      <c r="AB24" s="139"/>
      <c r="AC24" s="147"/>
      <c r="AD24" s="134"/>
      <c r="AE24" s="134"/>
      <c r="AF24" s="134"/>
      <c r="AG24" s="134"/>
      <c r="AH24" s="134"/>
      <c r="AI24" s="134"/>
      <c r="AJ24" s="134"/>
      <c r="AK24" s="134"/>
      <c r="AL24" s="134"/>
      <c r="AM24" s="134"/>
      <c r="AN24" s="134"/>
      <c r="AO24" s="134"/>
      <c r="AP24" s="134"/>
      <c r="AQ24" s="134"/>
      <c r="AR24" s="134"/>
      <c r="AS24" s="134"/>
      <c r="AT24" s="134"/>
    </row>
    <row r="25" spans="1:46" ht="22.9" customHeight="1" thickBot="1" x14ac:dyDescent="0.6">
      <c r="A25" s="263"/>
      <c r="B25" s="263"/>
      <c r="C25" s="263"/>
      <c r="D25" s="263"/>
      <c r="E25" s="263"/>
      <c r="F25" s="263"/>
      <c r="G25" s="263"/>
      <c r="H25" s="139"/>
      <c r="I25" s="139"/>
      <c r="J25" s="139"/>
      <c r="K25" s="139"/>
      <c r="L25" s="139"/>
      <c r="M25" s="140"/>
      <c r="N25" s="141" t="s">
        <v>85</v>
      </c>
      <c r="O25" s="141" t="s">
        <v>86</v>
      </c>
      <c r="P25" s="141" t="s">
        <v>87</v>
      </c>
      <c r="Q25" s="113"/>
      <c r="R25" s="113"/>
      <c r="S25" s="113"/>
      <c r="T25" s="113"/>
      <c r="U25" s="113"/>
      <c r="V25" s="113"/>
      <c r="W25" s="113"/>
      <c r="X25" s="113"/>
      <c r="Y25" s="109"/>
      <c r="Z25" s="109"/>
      <c r="AA25" s="109"/>
      <c r="AB25" s="139"/>
      <c r="AC25" s="142" t="s">
        <v>103</v>
      </c>
      <c r="AD25" s="134"/>
      <c r="AE25" s="134"/>
      <c r="AF25" s="134"/>
      <c r="AG25" s="134"/>
      <c r="AH25" s="134"/>
      <c r="AI25" s="134"/>
      <c r="AJ25" s="134"/>
      <c r="AK25" s="134"/>
      <c r="AL25" s="134"/>
      <c r="AM25" s="134"/>
      <c r="AN25" s="134"/>
      <c r="AO25" s="134"/>
      <c r="AP25" s="134"/>
      <c r="AQ25" s="134"/>
      <c r="AR25" s="134"/>
      <c r="AS25" s="134"/>
      <c r="AT25" s="134"/>
    </row>
    <row r="26" spans="1:46" ht="23.25" thickTop="1" thickBot="1" x14ac:dyDescent="0.6">
      <c r="A26" s="814" t="s">
        <v>102</v>
      </c>
      <c r="B26" s="815"/>
      <c r="C26" s="815"/>
      <c r="D26" s="815"/>
      <c r="E26" s="815"/>
      <c r="F26" s="815"/>
      <c r="G26" s="816"/>
      <c r="H26" s="273" t="s">
        <v>37</v>
      </c>
      <c r="I26" s="718" t="s">
        <v>150</v>
      </c>
      <c r="J26" s="719"/>
      <c r="K26" s="719"/>
      <c r="L26" s="720"/>
      <c r="M26" s="99">
        <f>SUMIFS(M6:M15,G6:G15,"AA",H6:H15,"ss")</f>
        <v>0</v>
      </c>
      <c r="N26" s="130">
        <f t="shared" ref="N26:N31" si="39">FLOOR(R26,1)</f>
        <v>0</v>
      </c>
      <c r="O26" s="131">
        <f t="shared" ref="O26:O31" si="40">FLOOR(V26,1)</f>
        <v>0</v>
      </c>
      <c r="P26" s="132">
        <f t="shared" ref="P26:P31" si="41">U26-X26</f>
        <v>0</v>
      </c>
      <c r="Q26" s="113">
        <f t="shared" ref="Q26:Q31" si="42">T26+X26+Y26</f>
        <v>0</v>
      </c>
      <c r="R26" s="113">
        <f t="shared" ref="R26:R30" si="43">M26/365</f>
        <v>0</v>
      </c>
      <c r="S26" s="113">
        <f t="shared" ref="S26:S31" si="44">FLOOR(R26,1)</f>
        <v>0</v>
      </c>
      <c r="T26" s="113">
        <f t="shared" ref="T26:T31" si="45">S26*365</f>
        <v>0</v>
      </c>
      <c r="U26" s="113">
        <f t="shared" ref="U26:U30" si="46">M26-T26</f>
        <v>0</v>
      </c>
      <c r="V26" s="113">
        <f t="shared" ref="V26:V31" si="47">U26/30</f>
        <v>0</v>
      </c>
      <c r="W26" s="113">
        <f t="shared" ref="W26:W31" si="48">FLOOR(V26,1)</f>
        <v>0</v>
      </c>
      <c r="X26" s="113">
        <f t="shared" ref="X26:X31" si="49">W26*30</f>
        <v>0</v>
      </c>
      <c r="Y26" s="109"/>
      <c r="Z26" s="109"/>
      <c r="AA26" s="109"/>
      <c r="AB26" s="139"/>
      <c r="AC26" s="133">
        <f>ROUND(IF(IF(O26&gt;12,6,O26*0.5)+IF(P26&gt;15,0.5,0)+IF(N26&gt;0,6,0)&gt;12,6,IF(O26&gt;12,6,O26*0.5)+IF(P26&gt;15,0.5,0)+IF(N26&gt;0,6,0)),3)</f>
        <v>0</v>
      </c>
      <c r="AD26" s="134"/>
      <c r="AE26" s="134"/>
      <c r="AF26" s="134"/>
      <c r="AG26" s="134"/>
      <c r="AH26" s="134"/>
      <c r="AI26" s="134"/>
      <c r="AJ26" s="134"/>
      <c r="AK26" s="134"/>
      <c r="AL26" s="134"/>
      <c r="AM26" s="134"/>
      <c r="AN26" s="134"/>
      <c r="AO26" s="134"/>
      <c r="AP26" s="134"/>
      <c r="AQ26" s="134"/>
      <c r="AR26" s="134"/>
      <c r="AS26" s="134"/>
      <c r="AT26" s="134"/>
    </row>
    <row r="27" spans="1:46" ht="23.65" customHeight="1" thickTop="1" thickBot="1" x14ac:dyDescent="0.6">
      <c r="A27" s="808" t="s">
        <v>104</v>
      </c>
      <c r="B27" s="809"/>
      <c r="C27" s="809"/>
      <c r="D27" s="809"/>
      <c r="E27" s="809"/>
      <c r="F27" s="809"/>
      <c r="G27" s="810"/>
      <c r="H27" s="273" t="s">
        <v>37</v>
      </c>
      <c r="I27" s="718" t="s">
        <v>100</v>
      </c>
      <c r="J27" s="719"/>
      <c r="K27" s="719"/>
      <c r="L27" s="720"/>
      <c r="M27" s="99">
        <f>SUMIFS(M6:M15,G6:G15,"AA",H6:H15,"NON")</f>
        <v>0</v>
      </c>
      <c r="N27" s="121">
        <f t="shared" si="39"/>
        <v>0</v>
      </c>
      <c r="O27" s="122">
        <f t="shared" si="40"/>
        <v>0</v>
      </c>
      <c r="P27" s="123">
        <f t="shared" si="41"/>
        <v>0</v>
      </c>
      <c r="Q27" s="113">
        <f t="shared" si="42"/>
        <v>0</v>
      </c>
      <c r="R27" s="113">
        <f t="shared" si="43"/>
        <v>0</v>
      </c>
      <c r="S27" s="113">
        <f t="shared" si="44"/>
        <v>0</v>
      </c>
      <c r="T27" s="113">
        <f t="shared" si="45"/>
        <v>0</v>
      </c>
      <c r="U27" s="113">
        <f t="shared" si="46"/>
        <v>0</v>
      </c>
      <c r="V27" s="113">
        <f t="shared" si="47"/>
        <v>0</v>
      </c>
      <c r="W27" s="113">
        <f t="shared" si="48"/>
        <v>0</v>
      </c>
      <c r="X27" s="113">
        <f t="shared" si="49"/>
        <v>0</v>
      </c>
      <c r="Y27" s="109"/>
      <c r="Z27" s="109"/>
      <c r="AA27" s="109"/>
      <c r="AB27" s="139"/>
      <c r="AC27" s="133">
        <f>IF(IF(O27&gt;12,3,O27*0.25)+IF(P27&gt;15,0.25,0)+IF(N27&gt;0,3,0)&gt;12,6,IF(O27&gt;12,3,O27*0.25)+IF(P27&gt;15,0.25,0)+IF(N27&gt;0,3,0))</f>
        <v>0</v>
      </c>
      <c r="AD27" s="134"/>
      <c r="AE27" s="134"/>
      <c r="AF27" s="134"/>
      <c r="AG27" s="134"/>
      <c r="AH27" s="134"/>
      <c r="AI27" s="134"/>
      <c r="AJ27" s="134"/>
      <c r="AK27" s="134"/>
      <c r="AL27" s="134"/>
      <c r="AM27" s="134"/>
      <c r="AN27" s="134"/>
      <c r="AO27" s="134"/>
      <c r="AP27" s="134"/>
      <c r="AQ27" s="134"/>
      <c r="AR27" s="134"/>
      <c r="AS27" s="134"/>
      <c r="AT27" s="134"/>
    </row>
    <row r="28" spans="1:46" ht="23.65" customHeight="1" thickTop="1" thickBot="1" x14ac:dyDescent="0.6">
      <c r="A28" s="811"/>
      <c r="B28" s="812"/>
      <c r="C28" s="812"/>
      <c r="D28" s="812"/>
      <c r="E28" s="812"/>
      <c r="F28" s="812"/>
      <c r="G28" s="813"/>
      <c r="H28" s="274" t="s">
        <v>101</v>
      </c>
      <c r="I28" s="718" t="s">
        <v>150</v>
      </c>
      <c r="J28" s="719"/>
      <c r="K28" s="719"/>
      <c r="L28" s="720"/>
      <c r="M28" s="99">
        <f xml:space="preserve">   SUMIFS(M6:M15,G6:G15,"ALTRO",H6:H15,"SS")   +     SUMIFS(M6:M15,G6:G15,"CS",H6:H15,"SS")+SUMIFS(M6:M15,G6:G15,"AT",H6:H15,"SS")</f>
        <v>0</v>
      </c>
      <c r="N28" s="121">
        <f t="shared" si="39"/>
        <v>0</v>
      </c>
      <c r="O28" s="122">
        <f t="shared" si="40"/>
        <v>0</v>
      </c>
      <c r="P28" s="123">
        <f t="shared" si="41"/>
        <v>0</v>
      </c>
      <c r="Q28" s="113">
        <f t="shared" si="42"/>
        <v>0</v>
      </c>
      <c r="R28" s="113">
        <f t="shared" si="43"/>
        <v>0</v>
      </c>
      <c r="S28" s="113">
        <f t="shared" si="44"/>
        <v>0</v>
      </c>
      <c r="T28" s="113">
        <f t="shared" si="45"/>
        <v>0</v>
      </c>
      <c r="U28" s="113">
        <f t="shared" si="46"/>
        <v>0</v>
      </c>
      <c r="V28" s="113">
        <f t="shared" si="47"/>
        <v>0</v>
      </c>
      <c r="W28" s="113">
        <f t="shared" si="48"/>
        <v>0</v>
      </c>
      <c r="X28" s="113">
        <f t="shared" si="49"/>
        <v>0</v>
      </c>
      <c r="Y28" s="109"/>
      <c r="Z28" s="109"/>
      <c r="AA28" s="109"/>
      <c r="AB28" s="139"/>
      <c r="AC28" s="133">
        <f>ROUND(IF(IF(O28&gt;12,1.2,O28*0.1)+IF(P28&gt;15,0.1,0)+IF(N28&gt;0,1.2,0)&gt;12,1.2,IF(O28&gt;12,1.2,O28*0.1)+IF(P28&gt;15,0.1,0)+IF(N28&gt;0,1.2,0)),3)</f>
        <v>0</v>
      </c>
      <c r="AD28" s="134"/>
      <c r="AE28" s="134"/>
      <c r="AF28" s="134"/>
      <c r="AG28" s="134"/>
      <c r="AH28" s="134"/>
      <c r="AI28" s="134"/>
      <c r="AJ28" s="134"/>
      <c r="AK28" s="134"/>
      <c r="AL28" s="134"/>
      <c r="AM28" s="134"/>
      <c r="AN28" s="134"/>
      <c r="AO28" s="134"/>
      <c r="AP28" s="134"/>
      <c r="AQ28" s="134"/>
      <c r="AR28" s="134"/>
      <c r="AS28" s="134"/>
      <c r="AT28" s="134"/>
    </row>
    <row r="29" spans="1:46" ht="23.65" customHeight="1" thickTop="1" thickBot="1" x14ac:dyDescent="0.6">
      <c r="A29" s="811"/>
      <c r="B29" s="812"/>
      <c r="C29" s="812"/>
      <c r="D29" s="812"/>
      <c r="E29" s="812"/>
      <c r="F29" s="812"/>
      <c r="G29" s="813"/>
      <c r="H29" s="274" t="s">
        <v>101</v>
      </c>
      <c r="I29" s="718" t="s">
        <v>100</v>
      </c>
      <c r="J29" s="719"/>
      <c r="K29" s="719"/>
      <c r="L29" s="720"/>
      <c r="M29" s="99">
        <f>SUMIFS(M6:M15,G6:G15,"ALTRO",H6:H15,"NON")     +SUMIFS(M6:M15,G6:G15,"cs",H6:H15,"NON")      +SUMIFS(M6:M15,G6:G15,"AT",H6:H15,"NON")</f>
        <v>0</v>
      </c>
      <c r="N29" s="121">
        <f t="shared" si="39"/>
        <v>0</v>
      </c>
      <c r="O29" s="122">
        <f t="shared" si="40"/>
        <v>0</v>
      </c>
      <c r="P29" s="123">
        <f t="shared" si="41"/>
        <v>0</v>
      </c>
      <c r="Q29" s="113">
        <f t="shared" si="42"/>
        <v>0</v>
      </c>
      <c r="R29" s="113">
        <f t="shared" si="43"/>
        <v>0</v>
      </c>
      <c r="S29" s="113">
        <f t="shared" si="44"/>
        <v>0</v>
      </c>
      <c r="T29" s="113">
        <f t="shared" si="45"/>
        <v>0</v>
      </c>
      <c r="U29" s="113">
        <f t="shared" si="46"/>
        <v>0</v>
      </c>
      <c r="V29" s="113">
        <f t="shared" si="47"/>
        <v>0</v>
      </c>
      <c r="W29" s="113">
        <f t="shared" si="48"/>
        <v>0</v>
      </c>
      <c r="X29" s="113">
        <f t="shared" si="49"/>
        <v>0</v>
      </c>
      <c r="Y29" s="109"/>
      <c r="Z29" s="109"/>
      <c r="AA29" s="109"/>
      <c r="AB29" s="139"/>
      <c r="AC29" s="133">
        <f>ROUND(IF(IF(O29&gt;12,0.6,O29*0.05)+IF(P29&gt;15,0.05,0)+IF(N29&gt;0,0.6,0)&gt;12,0.6,IF(O29&gt;12,0.6,O29*0.05)+IF(P29&gt;15,0.05,0)+IF(N29&gt;0,0.6,0)),3)</f>
        <v>0</v>
      </c>
      <c r="AD29" s="134"/>
      <c r="AE29" s="134"/>
      <c r="AF29" s="134"/>
      <c r="AG29" s="134"/>
      <c r="AH29" s="134"/>
      <c r="AI29" s="134"/>
      <c r="AJ29" s="134"/>
      <c r="AK29" s="134"/>
      <c r="AL29" s="134"/>
      <c r="AM29" s="134"/>
      <c r="AN29" s="134"/>
      <c r="AO29" s="134"/>
      <c r="AP29" s="134"/>
      <c r="AQ29" s="134"/>
      <c r="AR29" s="134"/>
      <c r="AS29" s="134"/>
      <c r="AT29" s="134"/>
    </row>
    <row r="30" spans="1:46" ht="23.65" customHeight="1" thickTop="1" thickBot="1" x14ac:dyDescent="0.6">
      <c r="A30" s="817" t="s">
        <v>109</v>
      </c>
      <c r="B30" s="818"/>
      <c r="C30" s="818"/>
      <c r="D30" s="818"/>
      <c r="E30" s="818"/>
      <c r="F30" s="770" t="str">
        <f>IF(+Anno_1=0,"",+Anno_1)</f>
        <v/>
      </c>
      <c r="G30" s="771"/>
      <c r="H30" s="274" t="s">
        <v>101</v>
      </c>
      <c r="I30" s="718" t="s">
        <v>154</v>
      </c>
      <c r="J30" s="719"/>
      <c r="K30" s="719"/>
      <c r="L30" s="720"/>
      <c r="M30" s="194">
        <f>SUMIFS(M6:M15,G6:G15,"ALTRO",H6:H15,"ENTE")</f>
        <v>0</v>
      </c>
      <c r="N30" s="118">
        <f t="shared" si="39"/>
        <v>0</v>
      </c>
      <c r="O30" s="119">
        <f t="shared" si="40"/>
        <v>0</v>
      </c>
      <c r="P30" s="120">
        <f t="shared" si="41"/>
        <v>0</v>
      </c>
      <c r="Q30" s="113">
        <f t="shared" si="42"/>
        <v>0</v>
      </c>
      <c r="R30" s="113">
        <f t="shared" si="43"/>
        <v>0</v>
      </c>
      <c r="S30" s="113">
        <f t="shared" si="44"/>
        <v>0</v>
      </c>
      <c r="T30" s="113">
        <f t="shared" si="45"/>
        <v>0</v>
      </c>
      <c r="U30" s="113">
        <f t="shared" si="46"/>
        <v>0</v>
      </c>
      <c r="V30" s="113">
        <f t="shared" si="47"/>
        <v>0</v>
      </c>
      <c r="W30" s="113">
        <f t="shared" si="48"/>
        <v>0</v>
      </c>
      <c r="X30" s="113">
        <f t="shared" si="49"/>
        <v>0</v>
      </c>
      <c r="Y30" s="109"/>
      <c r="Z30" s="109"/>
      <c r="AA30" s="109"/>
      <c r="AB30" s="139"/>
      <c r="AC30" s="133">
        <f>ROUND(IF(IF(O30&gt;12,0.6,O30*0.05)+IF(P30&gt;15,0.05,0)+IF(N30&gt;0,0.6,0)&gt;12,0.6,IF(O30&gt;12,0.6,O30*0.05)+IF(P30&gt;15,0.05,0)+IF(N30&gt;0,0.6,0)),3)</f>
        <v>0</v>
      </c>
      <c r="AD30" s="134"/>
      <c r="AE30" s="134"/>
      <c r="AF30" s="134"/>
      <c r="AG30" s="134"/>
      <c r="AH30" s="134"/>
      <c r="AI30" s="134"/>
      <c r="AJ30" s="134"/>
      <c r="AK30" s="134"/>
      <c r="AL30" s="134"/>
      <c r="AM30" s="134"/>
      <c r="AN30" s="134"/>
      <c r="AO30" s="134"/>
      <c r="AP30" s="134"/>
      <c r="AQ30" s="134"/>
      <c r="AR30" s="134"/>
      <c r="AS30" s="134"/>
      <c r="AT30" s="134"/>
    </row>
    <row r="31" spans="1:46" ht="23.65" customHeight="1" thickTop="1" thickBot="1" x14ac:dyDescent="0.6">
      <c r="A31" s="819"/>
      <c r="B31" s="820"/>
      <c r="C31" s="820"/>
      <c r="D31" s="820"/>
      <c r="E31" s="820"/>
      <c r="F31" s="772"/>
      <c r="G31" s="773"/>
      <c r="H31" s="668" t="s">
        <v>110</v>
      </c>
      <c r="I31" s="669"/>
      <c r="J31" s="669"/>
      <c r="K31" s="669"/>
      <c r="L31" s="670"/>
      <c r="M31" s="98">
        <f>SUM(M26:M30)</f>
        <v>0</v>
      </c>
      <c r="N31" s="209">
        <f t="shared" si="39"/>
        <v>0</v>
      </c>
      <c r="O31" s="207">
        <f t="shared" si="40"/>
        <v>0</v>
      </c>
      <c r="P31" s="208">
        <f t="shared" si="41"/>
        <v>0</v>
      </c>
      <c r="Q31" s="113">
        <f t="shared" si="42"/>
        <v>0</v>
      </c>
      <c r="R31" s="113">
        <f>M31/365</f>
        <v>0</v>
      </c>
      <c r="S31" s="113">
        <f t="shared" si="44"/>
        <v>0</v>
      </c>
      <c r="T31" s="113">
        <f t="shared" si="45"/>
        <v>0</v>
      </c>
      <c r="U31" s="113">
        <f>M31-T31</f>
        <v>0</v>
      </c>
      <c r="V31" s="113">
        <f t="shared" si="47"/>
        <v>0</v>
      </c>
      <c r="W31" s="113">
        <f t="shared" si="48"/>
        <v>0</v>
      </c>
      <c r="X31" s="113">
        <f t="shared" si="49"/>
        <v>0</v>
      </c>
      <c r="Y31" s="109"/>
      <c r="Z31" s="109"/>
      <c r="AA31" s="109"/>
      <c r="AB31" s="139"/>
      <c r="AC31" s="205">
        <f>IF(SUM(AC26:AC30)&gt;6,6,SUM(AC26:AC30))</f>
        <v>0</v>
      </c>
      <c r="AD31" s="134"/>
      <c r="AE31" s="134"/>
      <c r="AF31" s="134"/>
      <c r="AG31" s="134"/>
      <c r="AH31" s="134"/>
      <c r="AI31" s="134"/>
      <c r="AJ31" s="134"/>
      <c r="AK31" s="134"/>
      <c r="AL31" s="134"/>
      <c r="AM31" s="134"/>
      <c r="AN31" s="134"/>
      <c r="AO31" s="134"/>
      <c r="AP31" s="134"/>
      <c r="AQ31" s="134"/>
      <c r="AR31" s="134"/>
      <c r="AS31" s="134"/>
      <c r="AT31" s="134"/>
    </row>
    <row r="32" spans="1:46" ht="22.9" x14ac:dyDescent="0.4">
      <c r="A32" s="263"/>
      <c r="B32" s="263"/>
      <c r="C32" s="263"/>
      <c r="D32" s="263"/>
      <c r="E32" s="263"/>
      <c r="F32" s="263"/>
      <c r="G32" s="263"/>
      <c r="H32" s="143"/>
      <c r="I32" s="144"/>
      <c r="J32" s="145"/>
      <c r="K32" s="145"/>
      <c r="L32" s="145"/>
      <c r="M32" s="140"/>
      <c r="N32" s="146"/>
      <c r="O32" s="146"/>
      <c r="P32" s="146"/>
      <c r="Q32" s="139"/>
      <c r="R32" s="139"/>
      <c r="S32" s="139"/>
      <c r="T32" s="139"/>
      <c r="U32" s="139"/>
      <c r="V32" s="139"/>
      <c r="W32" s="139"/>
      <c r="X32" s="139"/>
      <c r="Y32" s="139"/>
      <c r="Z32" s="139"/>
      <c r="AA32" s="139"/>
      <c r="AB32" s="139"/>
      <c r="AC32" s="148"/>
      <c r="AD32" s="134"/>
      <c r="AE32" s="134"/>
      <c r="AF32" s="134"/>
      <c r="AG32" s="134"/>
      <c r="AH32" s="134"/>
      <c r="AI32" s="134"/>
      <c r="AJ32" s="134"/>
      <c r="AK32" s="134"/>
      <c r="AL32" s="134"/>
      <c r="AM32" s="134"/>
      <c r="AN32" s="134"/>
      <c r="AO32" s="134"/>
      <c r="AP32" s="134"/>
      <c r="AQ32" s="134"/>
      <c r="AR32" s="134"/>
      <c r="AS32" s="134"/>
      <c r="AT32" s="134"/>
    </row>
    <row r="33" spans="1:46" ht="22.5" thickBot="1" x14ac:dyDescent="0.6">
      <c r="A33" s="263"/>
      <c r="B33" s="263"/>
      <c r="C33" s="263"/>
      <c r="D33" s="263"/>
      <c r="E33" s="263"/>
      <c r="F33" s="263"/>
      <c r="G33" s="263"/>
      <c r="H33" s="139"/>
      <c r="I33" s="139"/>
      <c r="J33" s="139"/>
      <c r="K33" s="139"/>
      <c r="L33" s="139"/>
      <c r="M33" s="140"/>
      <c r="N33" s="141" t="s">
        <v>85</v>
      </c>
      <c r="O33" s="141" t="s">
        <v>86</v>
      </c>
      <c r="P33" s="141" t="s">
        <v>87</v>
      </c>
      <c r="Q33" s="149"/>
      <c r="R33" s="149"/>
      <c r="S33" s="149"/>
      <c r="T33" s="149"/>
      <c r="U33" s="149"/>
      <c r="V33" s="149"/>
      <c r="W33" s="149"/>
      <c r="X33" s="149"/>
      <c r="Y33" s="139"/>
      <c r="Z33" s="139"/>
      <c r="AA33" s="139"/>
      <c r="AB33" s="139"/>
      <c r="AC33" s="142" t="s">
        <v>103</v>
      </c>
      <c r="AD33" s="134"/>
      <c r="AE33" s="134"/>
      <c r="AF33" s="134"/>
      <c r="AG33" s="134"/>
      <c r="AH33" s="134"/>
      <c r="AI33" s="134"/>
      <c r="AJ33" s="134"/>
      <c r="AK33" s="134"/>
      <c r="AL33" s="134"/>
      <c r="AM33" s="134"/>
      <c r="AN33" s="134"/>
      <c r="AO33" s="134"/>
      <c r="AP33" s="134"/>
      <c r="AQ33" s="134"/>
      <c r="AR33" s="134"/>
      <c r="AS33" s="134"/>
      <c r="AT33" s="134"/>
    </row>
    <row r="34" spans="1:46" ht="23.25" thickTop="1" thickBot="1" x14ac:dyDescent="0.6">
      <c r="A34" s="799" t="s">
        <v>102</v>
      </c>
      <c r="B34" s="800"/>
      <c r="C34" s="800"/>
      <c r="D34" s="800"/>
      <c r="E34" s="800"/>
      <c r="F34" s="800"/>
      <c r="G34" s="801"/>
      <c r="H34" s="273" t="s">
        <v>61</v>
      </c>
      <c r="I34" s="718" t="s">
        <v>150</v>
      </c>
      <c r="J34" s="719"/>
      <c r="K34" s="719"/>
      <c r="L34" s="720"/>
      <c r="M34" s="99">
        <f>SUMIFS(M6:M15,G6:G15,"AT",H6:H15,"ss")</f>
        <v>0</v>
      </c>
      <c r="N34" s="130">
        <f t="shared" ref="N34:N39" si="50">FLOOR(R34,1)</f>
        <v>0</v>
      </c>
      <c r="O34" s="131">
        <f t="shared" ref="O34:O39" si="51">FLOOR(V34,1)</f>
        <v>0</v>
      </c>
      <c r="P34" s="132">
        <f t="shared" ref="P34:P39" si="52">U34-X34</f>
        <v>0</v>
      </c>
      <c r="Q34" s="113">
        <f t="shared" ref="Q34:Q39" si="53">T34+X34+Y34</f>
        <v>0</v>
      </c>
      <c r="R34" s="113">
        <f t="shared" ref="R34:R38" si="54">M34/365</f>
        <v>0</v>
      </c>
      <c r="S34" s="113">
        <f t="shared" ref="S34:S39" si="55">FLOOR(R34,1)</f>
        <v>0</v>
      </c>
      <c r="T34" s="113">
        <f t="shared" ref="T34:T39" si="56">S34*365</f>
        <v>0</v>
      </c>
      <c r="U34" s="113">
        <f t="shared" ref="U34:U38" si="57">M34-T34</f>
        <v>0</v>
      </c>
      <c r="V34" s="113">
        <f t="shared" ref="V34:V39" si="58">U34/30</f>
        <v>0</v>
      </c>
      <c r="W34" s="113">
        <f t="shared" ref="W34:W39" si="59">FLOOR(V34,1)</f>
        <v>0</v>
      </c>
      <c r="X34" s="113">
        <f t="shared" ref="X34:X39" si="60">W34*30</f>
        <v>0</v>
      </c>
      <c r="Y34" s="109"/>
      <c r="Z34" s="109"/>
      <c r="AA34" s="109"/>
      <c r="AB34" s="139"/>
      <c r="AC34" s="133">
        <f>ROUND(IF(IF(O34&gt;12,6,O34*0.5)+IF(P34&gt;15,0.5,0)+IF(N34&gt;0,6,0)&gt;12,6,IF(O34&gt;12,6,O34*0.5)+IF(P34&gt;15,0.5,0)+IF(N34&gt;0,6,0)),3)</f>
        <v>0</v>
      </c>
      <c r="AD34" s="134"/>
      <c r="AE34" s="134"/>
      <c r="AF34" s="134"/>
      <c r="AG34" s="134"/>
      <c r="AH34" s="134"/>
      <c r="AI34" s="134"/>
      <c r="AJ34" s="134"/>
      <c r="AK34" s="134"/>
      <c r="AL34" s="134"/>
      <c r="AM34" s="134"/>
      <c r="AN34" s="134"/>
      <c r="AO34" s="134"/>
      <c r="AP34" s="134"/>
      <c r="AQ34" s="134"/>
      <c r="AR34" s="134"/>
      <c r="AS34" s="134"/>
      <c r="AT34" s="134"/>
    </row>
    <row r="35" spans="1:46" ht="23.65" customHeight="1" thickTop="1" thickBot="1" x14ac:dyDescent="0.6">
      <c r="A35" s="802" t="s">
        <v>106</v>
      </c>
      <c r="B35" s="803"/>
      <c r="C35" s="803"/>
      <c r="D35" s="803"/>
      <c r="E35" s="803"/>
      <c r="F35" s="803"/>
      <c r="G35" s="804"/>
      <c r="H35" s="273" t="s">
        <v>61</v>
      </c>
      <c r="I35" s="718" t="s">
        <v>100</v>
      </c>
      <c r="J35" s="719"/>
      <c r="K35" s="719"/>
      <c r="L35" s="720"/>
      <c r="M35" s="99">
        <f>SUMIFS(M6:M15,G6:G15,"AT",H6:H15,"NON")</f>
        <v>0</v>
      </c>
      <c r="N35" s="121">
        <f t="shared" si="50"/>
        <v>0</v>
      </c>
      <c r="O35" s="122">
        <f t="shared" si="51"/>
        <v>0</v>
      </c>
      <c r="P35" s="123">
        <f t="shared" si="52"/>
        <v>0</v>
      </c>
      <c r="Q35" s="113">
        <f t="shared" si="53"/>
        <v>0</v>
      </c>
      <c r="R35" s="113">
        <f t="shared" si="54"/>
        <v>0</v>
      </c>
      <c r="S35" s="113">
        <f t="shared" si="55"/>
        <v>0</v>
      </c>
      <c r="T35" s="113">
        <f t="shared" si="56"/>
        <v>0</v>
      </c>
      <c r="U35" s="113">
        <f t="shared" si="57"/>
        <v>0</v>
      </c>
      <c r="V35" s="113">
        <f t="shared" si="58"/>
        <v>0</v>
      </c>
      <c r="W35" s="113">
        <f t="shared" si="59"/>
        <v>0</v>
      </c>
      <c r="X35" s="113">
        <f t="shared" si="60"/>
        <v>0</v>
      </c>
      <c r="Y35" s="109"/>
      <c r="Z35" s="109"/>
      <c r="AA35" s="109"/>
      <c r="AB35" s="139"/>
      <c r="AC35" s="133">
        <f>ROUND(IF(IF(O35&gt;12,3,O35*0.25)+IF(P35&gt;15,0.25,0)+IF(N35&gt;0,3,0)&gt;12,6,IF(O35&gt;12,3,O35*0.25)+IF(P35&gt;15,0.25,0)+IF(N35&gt;0,3,0)),3)</f>
        <v>0</v>
      </c>
      <c r="AD35" s="134"/>
      <c r="AE35" s="134"/>
      <c r="AF35" s="134"/>
      <c r="AG35" s="134"/>
      <c r="AH35" s="134"/>
      <c r="AI35" s="134"/>
      <c r="AJ35" s="134"/>
      <c r="AK35" s="134"/>
      <c r="AL35" s="134"/>
      <c r="AM35" s="134"/>
      <c r="AN35" s="134"/>
      <c r="AO35" s="134"/>
      <c r="AP35" s="134"/>
      <c r="AQ35" s="134"/>
      <c r="AR35" s="134"/>
      <c r="AS35" s="134"/>
      <c r="AT35" s="134"/>
    </row>
    <row r="36" spans="1:46" ht="23.65" customHeight="1" thickTop="1" thickBot="1" x14ac:dyDescent="0.6">
      <c r="A36" s="805"/>
      <c r="B36" s="806"/>
      <c r="C36" s="806"/>
      <c r="D36" s="806"/>
      <c r="E36" s="806"/>
      <c r="F36" s="806"/>
      <c r="G36" s="807"/>
      <c r="H36" s="274" t="s">
        <v>101</v>
      </c>
      <c r="I36" s="718" t="s">
        <v>150</v>
      </c>
      <c r="J36" s="719"/>
      <c r="K36" s="719"/>
      <c r="L36" s="720"/>
      <c r="M36" s="99">
        <f>SUMIFS(M6:M15,G6:G15,"ALTRO",H6:H15,"SS")+SUMIFS(M6:M15,G6:G15,"CS",H6:H15,"SS")+SUMIFS(M6:M15,G6:G15,"AA",H6:H15,"SS")</f>
        <v>0</v>
      </c>
      <c r="N36" s="121">
        <f t="shared" si="50"/>
        <v>0</v>
      </c>
      <c r="O36" s="122">
        <f t="shared" si="51"/>
        <v>0</v>
      </c>
      <c r="P36" s="123">
        <f t="shared" si="52"/>
        <v>0</v>
      </c>
      <c r="Q36" s="113">
        <f t="shared" si="53"/>
        <v>0</v>
      </c>
      <c r="R36" s="113">
        <f t="shared" si="54"/>
        <v>0</v>
      </c>
      <c r="S36" s="113">
        <f t="shared" si="55"/>
        <v>0</v>
      </c>
      <c r="T36" s="113">
        <f t="shared" si="56"/>
        <v>0</v>
      </c>
      <c r="U36" s="113">
        <f t="shared" si="57"/>
        <v>0</v>
      </c>
      <c r="V36" s="113">
        <f t="shared" si="58"/>
        <v>0</v>
      </c>
      <c r="W36" s="113">
        <f t="shared" si="59"/>
        <v>0</v>
      </c>
      <c r="X36" s="113">
        <f t="shared" si="60"/>
        <v>0</v>
      </c>
      <c r="Y36" s="109"/>
      <c r="Z36" s="109"/>
      <c r="AA36" s="109"/>
      <c r="AB36" s="139"/>
      <c r="AC36" s="133">
        <f>ROUND(IF(IF(O36&gt;12,1.2,O36*0.1)+IF(P36&gt;15,0.1,0)+IF(N36&gt;0,1.2,0)&gt;12,1.2,IF(O36&gt;12,1.2,O36*0.1)+IF(P36&gt;15,0.1,0)+IF(N36&gt;0,1.2,0)),3)</f>
        <v>0</v>
      </c>
      <c r="AD36" s="134"/>
      <c r="AE36" s="134"/>
      <c r="AF36" s="134"/>
      <c r="AG36" s="134"/>
      <c r="AH36" s="134"/>
      <c r="AI36" s="134"/>
      <c r="AJ36" s="134"/>
      <c r="AK36" s="134"/>
      <c r="AL36" s="134"/>
      <c r="AM36" s="134"/>
      <c r="AN36" s="134"/>
      <c r="AO36" s="134"/>
      <c r="AP36" s="134"/>
      <c r="AQ36" s="134"/>
      <c r="AR36" s="134"/>
      <c r="AS36" s="134"/>
      <c r="AT36" s="134"/>
    </row>
    <row r="37" spans="1:46" ht="23.65" customHeight="1" thickTop="1" thickBot="1" x14ac:dyDescent="0.6">
      <c r="A37" s="805"/>
      <c r="B37" s="806"/>
      <c r="C37" s="806"/>
      <c r="D37" s="806"/>
      <c r="E37" s="806"/>
      <c r="F37" s="806"/>
      <c r="G37" s="807"/>
      <c r="H37" s="274" t="s">
        <v>101</v>
      </c>
      <c r="I37" s="718" t="s">
        <v>100</v>
      </c>
      <c r="J37" s="719"/>
      <c r="K37" s="719"/>
      <c r="L37" s="720"/>
      <c r="M37" s="99">
        <f>SUMIFS(M6:M15,G6:G15,"ALTRO",H6:H15,"NON")+          SUMIFS(M6:M15,G6:G15,"cs",H6:H15,"NON")                 +SUMIFS(M6:M15,G6:G15,"Aa",H6:H15,"NON")</f>
        <v>0</v>
      </c>
      <c r="N37" s="121">
        <f t="shared" si="50"/>
        <v>0</v>
      </c>
      <c r="O37" s="122">
        <f t="shared" si="51"/>
        <v>0</v>
      </c>
      <c r="P37" s="123">
        <f t="shared" si="52"/>
        <v>0</v>
      </c>
      <c r="Q37" s="113">
        <f t="shared" si="53"/>
        <v>0</v>
      </c>
      <c r="R37" s="113">
        <f t="shared" si="54"/>
        <v>0</v>
      </c>
      <c r="S37" s="113">
        <f t="shared" si="55"/>
        <v>0</v>
      </c>
      <c r="T37" s="113">
        <f t="shared" si="56"/>
        <v>0</v>
      </c>
      <c r="U37" s="113">
        <f t="shared" si="57"/>
        <v>0</v>
      </c>
      <c r="V37" s="113">
        <f t="shared" si="58"/>
        <v>0</v>
      </c>
      <c r="W37" s="113">
        <f t="shared" si="59"/>
        <v>0</v>
      </c>
      <c r="X37" s="113">
        <f t="shared" si="60"/>
        <v>0</v>
      </c>
      <c r="Y37" s="109"/>
      <c r="Z37" s="109"/>
      <c r="AA37" s="109"/>
      <c r="AB37" s="139"/>
      <c r="AC37" s="133">
        <f>ROUND(IF(IF(O37&gt;12,0.6,O37*0.05)+IF(P37&gt;15,0.05,0)+IF(N37&gt;0,0.6,0)&gt;12,0.6,IF(O37&gt;12,0.6,O37*0.05)+IF(P37&gt;15,0.05,0)+IF(N37&gt;0,0.6,0)),3)</f>
        <v>0</v>
      </c>
      <c r="AD37" s="134"/>
      <c r="AE37" s="134"/>
      <c r="AF37" s="134"/>
      <c r="AG37" s="134"/>
      <c r="AH37" s="134"/>
      <c r="AI37" s="134"/>
      <c r="AJ37" s="134"/>
      <c r="AK37" s="134"/>
      <c r="AL37" s="134"/>
      <c r="AM37" s="134"/>
      <c r="AN37" s="134"/>
      <c r="AO37" s="134"/>
      <c r="AP37" s="134"/>
      <c r="AQ37" s="134"/>
      <c r="AR37" s="134"/>
      <c r="AS37" s="134"/>
      <c r="AT37" s="134"/>
    </row>
    <row r="38" spans="1:46" ht="23.65" customHeight="1" thickTop="1" thickBot="1" x14ac:dyDescent="0.6">
      <c r="A38" s="795" t="s">
        <v>109</v>
      </c>
      <c r="B38" s="796"/>
      <c r="C38" s="796"/>
      <c r="D38" s="796"/>
      <c r="E38" s="796"/>
      <c r="F38" s="744" t="str">
        <f>IF(+Anno_1=0,"",+Anno_1)</f>
        <v/>
      </c>
      <c r="G38" s="745"/>
      <c r="H38" s="274" t="s">
        <v>101</v>
      </c>
      <c r="I38" s="718" t="s">
        <v>154</v>
      </c>
      <c r="J38" s="719"/>
      <c r="K38" s="719"/>
      <c r="L38" s="720"/>
      <c r="M38" s="99">
        <f>SUMIFS(M6:M15,G6:G15,"ALTRO",H6:H15,"ENTE")</f>
        <v>0</v>
      </c>
      <c r="N38" s="127">
        <f t="shared" si="50"/>
        <v>0</v>
      </c>
      <c r="O38" s="128">
        <f t="shared" si="51"/>
        <v>0</v>
      </c>
      <c r="P38" s="129">
        <f t="shared" si="52"/>
        <v>0</v>
      </c>
      <c r="Q38" s="113">
        <f t="shared" si="53"/>
        <v>0</v>
      </c>
      <c r="R38" s="113">
        <f t="shared" si="54"/>
        <v>0</v>
      </c>
      <c r="S38" s="113">
        <f t="shared" si="55"/>
        <v>0</v>
      </c>
      <c r="T38" s="113">
        <f t="shared" si="56"/>
        <v>0</v>
      </c>
      <c r="U38" s="113">
        <f t="shared" si="57"/>
        <v>0</v>
      </c>
      <c r="V38" s="113">
        <f t="shared" si="58"/>
        <v>0</v>
      </c>
      <c r="W38" s="113">
        <f t="shared" si="59"/>
        <v>0</v>
      </c>
      <c r="X38" s="113">
        <f t="shared" si="60"/>
        <v>0</v>
      </c>
      <c r="Y38" s="109"/>
      <c r="Z38" s="109"/>
      <c r="AA38" s="109"/>
      <c r="AB38" s="139"/>
      <c r="AC38" s="133">
        <f>ROUND(IF(IF(O38&gt;12,0.6,O38*0.05)+IF(P38&gt;15,0.05,0)+IF(N38&gt;0,0.6,0)&gt;12,0.6,IF(O38&gt;12,0.6,O38*0.05)+IF(P38&gt;15,0.05,0)+IF(N38&gt;0,0.6,0)),3)</f>
        <v>0</v>
      </c>
      <c r="AD38" s="134"/>
      <c r="AE38" s="134"/>
      <c r="AF38" s="134"/>
      <c r="AG38" s="134"/>
      <c r="AH38" s="134"/>
      <c r="AI38" s="134"/>
      <c r="AJ38" s="134"/>
      <c r="AK38" s="134"/>
      <c r="AL38" s="134"/>
      <c r="AM38" s="134"/>
      <c r="AN38" s="134"/>
      <c r="AO38" s="134"/>
      <c r="AP38" s="134"/>
      <c r="AQ38" s="134"/>
      <c r="AR38" s="134"/>
      <c r="AS38" s="134"/>
      <c r="AT38" s="134"/>
    </row>
    <row r="39" spans="1:46" ht="23.65" customHeight="1" thickTop="1" thickBot="1" x14ac:dyDescent="0.6">
      <c r="A39" s="797"/>
      <c r="B39" s="798"/>
      <c r="C39" s="798"/>
      <c r="D39" s="798"/>
      <c r="E39" s="798"/>
      <c r="F39" s="746"/>
      <c r="G39" s="747"/>
      <c r="H39" s="668" t="s">
        <v>110</v>
      </c>
      <c r="I39" s="669"/>
      <c r="J39" s="669"/>
      <c r="K39" s="669"/>
      <c r="L39" s="670"/>
      <c r="M39" s="98">
        <f>SUM(M34:M38)</f>
        <v>0</v>
      </c>
      <c r="N39" s="209">
        <f t="shared" si="50"/>
        <v>0</v>
      </c>
      <c r="O39" s="207">
        <f t="shared" si="51"/>
        <v>0</v>
      </c>
      <c r="P39" s="208">
        <f t="shared" si="52"/>
        <v>0</v>
      </c>
      <c r="Q39" s="113">
        <f t="shared" si="53"/>
        <v>0</v>
      </c>
      <c r="R39" s="113">
        <f>M39/365</f>
        <v>0</v>
      </c>
      <c r="S39" s="113">
        <f t="shared" si="55"/>
        <v>0</v>
      </c>
      <c r="T39" s="113">
        <f t="shared" si="56"/>
        <v>0</v>
      </c>
      <c r="U39" s="113">
        <f>M39-T39</f>
        <v>0</v>
      </c>
      <c r="V39" s="113">
        <f t="shared" si="58"/>
        <v>0</v>
      </c>
      <c r="W39" s="113">
        <f t="shared" si="59"/>
        <v>0</v>
      </c>
      <c r="X39" s="113">
        <f t="shared" si="60"/>
        <v>0</v>
      </c>
      <c r="Y39" s="109"/>
      <c r="Z39" s="109"/>
      <c r="AA39" s="109"/>
      <c r="AB39" s="139"/>
      <c r="AC39" s="205">
        <f>IF(SUM(AC34:AC38)&gt;6,6,SUM(AC34:AC38))</f>
        <v>0</v>
      </c>
      <c r="AD39" s="134"/>
      <c r="AE39" s="134"/>
      <c r="AF39" s="134"/>
      <c r="AG39" s="134"/>
      <c r="AH39" s="134"/>
      <c r="AI39" s="134"/>
      <c r="AJ39" s="134"/>
      <c r="AK39" s="134"/>
      <c r="AL39" s="134"/>
      <c r="AM39" s="134"/>
      <c r="AN39" s="134"/>
      <c r="AO39" s="134"/>
      <c r="AP39" s="134"/>
      <c r="AQ39" s="134"/>
      <c r="AR39" s="134"/>
      <c r="AS39" s="134"/>
      <c r="AT39" s="134"/>
    </row>
    <row r="40" spans="1:46" ht="23.65" customHeight="1" x14ac:dyDescent="0.4">
      <c r="A40" s="134"/>
      <c r="B40" s="134"/>
      <c r="C40" s="134"/>
      <c r="D40" s="134"/>
      <c r="E40" s="134"/>
      <c r="F40" s="134"/>
      <c r="G40" s="134"/>
      <c r="H40" s="150"/>
      <c r="I40" s="151"/>
      <c r="J40" s="138"/>
      <c r="K40" s="138"/>
      <c r="L40" s="138"/>
      <c r="M40" s="140"/>
      <c r="N40" s="152"/>
      <c r="O40" s="152"/>
      <c r="P40" s="152"/>
      <c r="Q40" s="134"/>
      <c r="R40" s="134"/>
      <c r="S40" s="134"/>
      <c r="T40" s="134"/>
      <c r="U40" s="134"/>
      <c r="V40" s="134"/>
      <c r="W40" s="134"/>
      <c r="X40" s="134"/>
      <c r="Y40" s="134"/>
      <c r="Z40" s="134"/>
      <c r="AA40" s="134"/>
      <c r="AB40" s="134"/>
      <c r="AC40" s="134"/>
      <c r="AD40" s="134"/>
      <c r="AE40" s="134"/>
      <c r="AF40" s="134"/>
      <c r="AG40" s="134"/>
      <c r="AH40" s="134"/>
      <c r="AI40" s="134"/>
      <c r="AJ40" s="134"/>
      <c r="AK40" s="134"/>
      <c r="AL40" s="134"/>
      <c r="AM40" s="134"/>
      <c r="AN40" s="134"/>
      <c r="AO40" s="134"/>
      <c r="AP40" s="134"/>
      <c r="AQ40" s="134"/>
      <c r="AR40" s="134"/>
      <c r="AS40" s="134"/>
      <c r="AT40" s="134"/>
    </row>
    <row r="41" spans="1:46" ht="23.65" customHeight="1" x14ac:dyDescent="0.4">
      <c r="A41" s="134"/>
      <c r="B41" s="134"/>
      <c r="C41" s="134"/>
      <c r="D41" s="134"/>
      <c r="E41" s="134"/>
      <c r="F41" s="134"/>
      <c r="G41" s="134"/>
      <c r="H41" s="150"/>
      <c r="I41" s="151"/>
      <c r="J41" s="138"/>
      <c r="K41" s="138"/>
      <c r="L41" s="138"/>
      <c r="M41" s="140"/>
      <c r="N41" s="152"/>
      <c r="O41" s="152"/>
      <c r="P41" s="152"/>
      <c r="Q41" s="134"/>
      <c r="R41" s="134"/>
      <c r="S41" s="134"/>
      <c r="T41" s="134"/>
      <c r="U41" s="134"/>
      <c r="V41" s="134"/>
      <c r="W41" s="134"/>
      <c r="X41" s="134"/>
      <c r="Y41" s="134"/>
      <c r="Z41" s="134"/>
      <c r="AA41" s="134"/>
      <c r="AB41" s="134"/>
      <c r="AC41" s="134"/>
      <c r="AD41" s="134"/>
      <c r="AE41" s="134"/>
      <c r="AF41" s="134"/>
      <c r="AG41" s="134"/>
      <c r="AH41" s="134"/>
      <c r="AI41" s="134"/>
      <c r="AJ41" s="134"/>
      <c r="AK41" s="134"/>
      <c r="AL41" s="134"/>
      <c r="AM41" s="134"/>
      <c r="AN41" s="134"/>
      <c r="AO41" s="134"/>
      <c r="AP41" s="134"/>
      <c r="AQ41" s="134"/>
      <c r="AR41" s="134"/>
      <c r="AS41" s="134"/>
      <c r="AT41" s="134"/>
    </row>
    <row r="42" spans="1:46" ht="23.65" customHeight="1" x14ac:dyDescent="0.4">
      <c r="A42" s="134"/>
      <c r="B42" s="134"/>
      <c r="C42" s="134"/>
      <c r="D42" s="134"/>
      <c r="E42" s="134"/>
      <c r="F42" s="134"/>
      <c r="G42" s="134"/>
      <c r="H42" s="134"/>
      <c r="I42" s="134"/>
      <c r="J42" s="134"/>
      <c r="K42" s="134"/>
      <c r="L42" s="134"/>
      <c r="M42" s="134"/>
      <c r="N42" s="134"/>
      <c r="O42" s="134"/>
      <c r="P42" s="134"/>
      <c r="Q42" s="134"/>
      <c r="R42" s="134"/>
      <c r="S42" s="134"/>
      <c r="T42" s="134"/>
      <c r="U42" s="134"/>
      <c r="V42" s="134"/>
      <c r="W42" s="134"/>
      <c r="X42" s="134"/>
      <c r="Y42" s="134"/>
      <c r="Z42" s="134"/>
      <c r="AA42" s="134"/>
      <c r="AB42" s="134"/>
      <c r="AC42" s="134"/>
      <c r="AD42" s="134"/>
      <c r="AE42" s="134"/>
      <c r="AF42" s="134"/>
      <c r="AG42" s="134"/>
      <c r="AH42" s="134"/>
      <c r="AI42" s="134"/>
      <c r="AJ42" s="134"/>
      <c r="AK42" s="134"/>
      <c r="AL42" s="134"/>
      <c r="AM42" s="134"/>
      <c r="AN42" s="134"/>
      <c r="AO42" s="134"/>
      <c r="AP42" s="134"/>
      <c r="AQ42" s="134"/>
      <c r="AR42" s="134"/>
      <c r="AS42" s="134"/>
      <c r="AT42" s="134"/>
    </row>
    <row r="43" spans="1:46" x14ac:dyDescent="0.4">
      <c r="A43" s="134"/>
      <c r="B43" s="134"/>
      <c r="C43" s="134"/>
      <c r="D43" s="134"/>
      <c r="E43" s="134"/>
      <c r="F43" s="134"/>
      <c r="G43" s="134"/>
      <c r="H43" s="134"/>
      <c r="I43" s="134"/>
      <c r="J43" s="134"/>
      <c r="K43" s="134"/>
      <c r="L43" s="134"/>
      <c r="M43" s="134"/>
      <c r="N43" s="134"/>
      <c r="O43" s="134"/>
      <c r="P43" s="134"/>
      <c r="Q43" s="134"/>
      <c r="R43" s="134"/>
      <c r="S43" s="134"/>
      <c r="T43" s="134"/>
      <c r="U43" s="134"/>
      <c r="V43" s="134"/>
      <c r="W43" s="134"/>
      <c r="X43" s="134"/>
      <c r="Y43" s="134"/>
      <c r="Z43" s="134"/>
      <c r="AA43" s="134"/>
      <c r="AB43" s="134"/>
      <c r="AC43" s="134"/>
      <c r="AD43" s="134"/>
      <c r="AE43" s="134"/>
      <c r="AF43" s="134"/>
      <c r="AG43" s="134"/>
      <c r="AH43" s="134"/>
      <c r="AI43" s="134"/>
      <c r="AJ43" s="134"/>
      <c r="AK43" s="134"/>
      <c r="AL43" s="134"/>
      <c r="AM43" s="134"/>
      <c r="AN43" s="134"/>
      <c r="AO43" s="134"/>
      <c r="AP43" s="134"/>
      <c r="AQ43" s="134"/>
      <c r="AR43" s="134"/>
      <c r="AS43" s="134"/>
      <c r="AT43" s="134"/>
    </row>
    <row r="44" spans="1:46" x14ac:dyDescent="0.4">
      <c r="A44" s="134"/>
      <c r="B44" s="134"/>
      <c r="C44" s="134"/>
      <c r="D44" s="134"/>
      <c r="E44" s="134"/>
      <c r="F44" s="134"/>
      <c r="G44" s="134"/>
      <c r="H44" s="134"/>
      <c r="I44" s="134"/>
      <c r="J44" s="134"/>
      <c r="K44" s="134"/>
      <c r="L44" s="134"/>
      <c r="M44" s="134"/>
      <c r="N44" s="134"/>
      <c r="O44" s="134"/>
      <c r="P44" s="134"/>
      <c r="Q44" s="134"/>
      <c r="R44" s="134"/>
      <c r="S44" s="134"/>
      <c r="T44" s="134"/>
      <c r="U44" s="134"/>
      <c r="V44" s="134"/>
      <c r="W44" s="134"/>
      <c r="X44" s="134"/>
      <c r="Y44" s="134"/>
      <c r="Z44" s="134"/>
      <c r="AA44" s="134"/>
      <c r="AB44" s="134"/>
      <c r="AC44" s="134"/>
      <c r="AD44" s="134"/>
      <c r="AE44" s="134"/>
      <c r="AF44" s="134"/>
      <c r="AG44" s="134"/>
      <c r="AH44" s="134"/>
      <c r="AI44" s="134"/>
      <c r="AJ44" s="134"/>
      <c r="AK44" s="134"/>
      <c r="AL44" s="134"/>
      <c r="AM44" s="134"/>
      <c r="AN44" s="134"/>
      <c r="AO44" s="134"/>
      <c r="AP44" s="134"/>
      <c r="AQ44" s="134"/>
      <c r="AR44" s="134"/>
      <c r="AS44" s="134"/>
      <c r="AT44" s="134"/>
    </row>
    <row r="45" spans="1:46" x14ac:dyDescent="0.4">
      <c r="A45" s="134"/>
      <c r="B45" s="134"/>
      <c r="C45" s="134"/>
      <c r="D45" s="134"/>
      <c r="E45" s="134"/>
      <c r="F45" s="134"/>
      <c r="G45" s="134"/>
      <c r="H45" s="134"/>
      <c r="I45" s="134"/>
      <c r="J45" s="134"/>
      <c r="K45" s="134"/>
      <c r="L45" s="134"/>
      <c r="M45" s="134"/>
      <c r="N45" s="134"/>
      <c r="O45" s="134"/>
      <c r="P45" s="134"/>
      <c r="Q45" s="134"/>
      <c r="R45" s="134"/>
      <c r="S45" s="134"/>
      <c r="T45" s="134"/>
      <c r="U45" s="134"/>
      <c r="V45" s="134"/>
      <c r="W45" s="134"/>
      <c r="X45" s="134"/>
      <c r="Y45" s="134"/>
      <c r="Z45" s="134"/>
      <c r="AA45" s="134"/>
      <c r="AB45" s="134"/>
      <c r="AC45" s="134"/>
      <c r="AD45" s="134"/>
      <c r="AE45" s="134"/>
      <c r="AF45" s="134"/>
      <c r="AG45" s="134"/>
      <c r="AH45" s="134"/>
      <c r="AI45" s="134"/>
      <c r="AJ45" s="134"/>
      <c r="AK45" s="134"/>
      <c r="AL45" s="134"/>
      <c r="AM45" s="134"/>
      <c r="AN45" s="134"/>
      <c r="AO45" s="134"/>
      <c r="AP45" s="134"/>
      <c r="AQ45" s="134"/>
      <c r="AR45" s="134"/>
      <c r="AS45" s="134"/>
      <c r="AT45" s="134"/>
    </row>
    <row r="46" spans="1:46" ht="23.25" customHeight="1" x14ac:dyDescent="0.4">
      <c r="A46" s="134"/>
      <c r="B46" s="134"/>
      <c r="C46" s="134"/>
      <c r="D46" s="134"/>
      <c r="E46" s="134"/>
      <c r="F46" s="134"/>
      <c r="G46" s="134"/>
      <c r="H46" s="134"/>
      <c r="I46" s="134"/>
      <c r="J46" s="134"/>
      <c r="K46" s="134"/>
      <c r="L46" s="134"/>
      <c r="M46" s="134"/>
      <c r="N46" s="134"/>
      <c r="O46" s="134"/>
      <c r="P46" s="134"/>
      <c r="Q46" s="134"/>
      <c r="R46" s="134"/>
      <c r="S46" s="134"/>
      <c r="T46" s="134"/>
      <c r="U46" s="134"/>
      <c r="V46" s="134"/>
      <c r="W46" s="134"/>
      <c r="X46" s="134"/>
      <c r="Y46" s="134"/>
      <c r="Z46" s="134"/>
      <c r="AA46" s="134"/>
      <c r="AB46" s="134"/>
      <c r="AC46" s="134"/>
      <c r="AD46" s="134"/>
      <c r="AE46" s="134"/>
      <c r="AF46" s="134"/>
      <c r="AG46" s="134"/>
      <c r="AH46" s="134"/>
      <c r="AI46" s="134"/>
      <c r="AJ46" s="134"/>
      <c r="AK46" s="134"/>
      <c r="AL46" s="134"/>
      <c r="AM46" s="134"/>
      <c r="AN46" s="134"/>
      <c r="AO46" s="134"/>
      <c r="AP46" s="134"/>
      <c r="AQ46" s="134"/>
      <c r="AR46" s="134"/>
      <c r="AS46" s="134"/>
      <c r="AT46" s="134"/>
    </row>
    <row r="47" spans="1:46" ht="23.65" customHeight="1" x14ac:dyDescent="0.4">
      <c r="A47" s="134"/>
      <c r="B47" s="134"/>
      <c r="C47" s="134"/>
      <c r="D47" s="134"/>
      <c r="E47" s="134"/>
      <c r="F47" s="134"/>
      <c r="G47" s="134"/>
      <c r="H47" s="134"/>
      <c r="I47" s="134"/>
      <c r="J47" s="134"/>
      <c r="K47" s="134"/>
      <c r="L47" s="134"/>
      <c r="M47" s="134"/>
      <c r="N47" s="134"/>
      <c r="O47" s="134"/>
      <c r="P47" s="134"/>
      <c r="Q47" s="134"/>
      <c r="R47" s="134"/>
      <c r="S47" s="134"/>
      <c r="T47" s="134"/>
      <c r="U47" s="134"/>
      <c r="V47" s="134"/>
      <c r="W47" s="134"/>
      <c r="X47" s="134"/>
      <c r="Y47" s="134"/>
      <c r="Z47" s="134"/>
      <c r="AA47" s="134"/>
      <c r="AB47" s="134"/>
      <c r="AC47" s="134"/>
      <c r="AD47" s="134"/>
      <c r="AE47" s="134"/>
      <c r="AF47" s="134"/>
      <c r="AG47" s="134"/>
      <c r="AH47" s="134"/>
      <c r="AI47" s="134"/>
      <c r="AJ47" s="134"/>
      <c r="AK47" s="134"/>
      <c r="AL47" s="134"/>
      <c r="AM47" s="134"/>
      <c r="AN47" s="134"/>
      <c r="AO47" s="134"/>
      <c r="AP47" s="134"/>
      <c r="AQ47" s="134"/>
      <c r="AR47" s="134"/>
      <c r="AS47" s="134"/>
      <c r="AT47" s="134"/>
    </row>
    <row r="48" spans="1:46" ht="23.65" customHeight="1" x14ac:dyDescent="0.4">
      <c r="A48" s="134"/>
      <c r="B48" s="134"/>
      <c r="C48" s="134"/>
      <c r="D48" s="134"/>
      <c r="E48" s="134"/>
      <c r="F48" s="134"/>
      <c r="G48" s="134"/>
      <c r="H48" s="134"/>
      <c r="I48" s="134"/>
      <c r="J48" s="134"/>
      <c r="K48" s="134"/>
      <c r="L48" s="134"/>
      <c r="M48" s="134"/>
      <c r="N48" s="134"/>
      <c r="O48" s="134"/>
      <c r="P48" s="134"/>
      <c r="Q48" s="134"/>
      <c r="R48" s="134"/>
      <c r="S48" s="134"/>
      <c r="T48" s="134"/>
      <c r="U48" s="134"/>
      <c r="V48" s="134"/>
      <c r="W48" s="134"/>
      <c r="X48" s="134"/>
      <c r="Y48" s="134"/>
      <c r="Z48" s="134"/>
      <c r="AA48" s="134"/>
      <c r="AB48" s="134"/>
      <c r="AC48" s="134"/>
      <c r="AD48" s="134"/>
      <c r="AE48" s="134"/>
      <c r="AF48" s="134"/>
      <c r="AG48" s="134"/>
      <c r="AH48" s="134"/>
      <c r="AI48" s="134"/>
      <c r="AJ48" s="134"/>
      <c r="AK48" s="134"/>
      <c r="AL48" s="134"/>
      <c r="AM48" s="134"/>
      <c r="AN48" s="134"/>
      <c r="AO48" s="134"/>
      <c r="AP48" s="134"/>
      <c r="AQ48" s="134"/>
      <c r="AR48" s="134"/>
      <c r="AS48" s="134"/>
      <c r="AT48" s="134"/>
    </row>
    <row r="49" spans="1:46" ht="23.65" customHeight="1" x14ac:dyDescent="0.4">
      <c r="A49" s="134"/>
      <c r="B49" s="134"/>
      <c r="C49" s="134"/>
      <c r="D49" s="134"/>
      <c r="E49" s="134"/>
      <c r="F49" s="134"/>
      <c r="G49" s="134"/>
      <c r="H49" s="134"/>
      <c r="I49" s="134"/>
      <c r="J49" s="134"/>
      <c r="K49" s="134"/>
      <c r="L49" s="134"/>
      <c r="M49" s="134"/>
      <c r="N49" s="134"/>
      <c r="O49" s="134"/>
      <c r="P49" s="134"/>
      <c r="Q49" s="134"/>
      <c r="R49" s="134"/>
      <c r="S49" s="134"/>
      <c r="T49" s="134"/>
      <c r="U49" s="134"/>
      <c r="V49" s="134"/>
      <c r="W49" s="134"/>
      <c r="X49" s="134"/>
      <c r="Y49" s="134"/>
      <c r="Z49" s="134"/>
      <c r="AA49" s="134"/>
      <c r="AB49" s="134"/>
      <c r="AC49" s="134"/>
      <c r="AD49" s="134"/>
      <c r="AE49" s="134"/>
      <c r="AF49" s="134"/>
      <c r="AG49" s="134"/>
      <c r="AH49" s="134"/>
      <c r="AI49" s="134"/>
      <c r="AJ49" s="134"/>
      <c r="AK49" s="134"/>
      <c r="AL49" s="134"/>
      <c r="AM49" s="134"/>
      <c r="AN49" s="134"/>
      <c r="AO49" s="134"/>
      <c r="AP49" s="134"/>
      <c r="AQ49" s="134"/>
      <c r="AR49" s="134"/>
      <c r="AS49" s="134"/>
      <c r="AT49" s="134"/>
    </row>
    <row r="50" spans="1:46" ht="23.65" customHeight="1" x14ac:dyDescent="0.4">
      <c r="A50" s="134"/>
      <c r="B50" s="134"/>
      <c r="C50" s="134"/>
      <c r="D50" s="134"/>
      <c r="E50" s="134"/>
      <c r="F50" s="134"/>
      <c r="G50" s="134"/>
      <c r="H50" s="134"/>
      <c r="I50" s="134"/>
      <c r="J50" s="134"/>
      <c r="K50" s="134"/>
      <c r="L50" s="134"/>
      <c r="M50" s="134"/>
      <c r="N50" s="134"/>
      <c r="O50" s="134"/>
      <c r="P50" s="134"/>
      <c r="Q50" s="134"/>
      <c r="R50" s="134"/>
      <c r="S50" s="134"/>
      <c r="T50" s="134"/>
      <c r="U50" s="134"/>
      <c r="V50" s="134"/>
      <c r="W50" s="134"/>
      <c r="X50" s="134"/>
      <c r="Y50" s="134"/>
      <c r="Z50" s="134"/>
      <c r="AA50" s="134"/>
      <c r="AB50" s="134"/>
      <c r="AC50" s="134"/>
      <c r="AD50" s="134"/>
      <c r="AE50" s="134"/>
      <c r="AF50" s="134"/>
      <c r="AG50" s="134"/>
      <c r="AH50" s="134"/>
      <c r="AI50" s="134"/>
      <c r="AJ50" s="134"/>
      <c r="AK50" s="134"/>
      <c r="AL50" s="134"/>
      <c r="AM50" s="134"/>
      <c r="AN50" s="134"/>
      <c r="AO50" s="134"/>
      <c r="AP50" s="134"/>
      <c r="AQ50" s="134"/>
      <c r="AR50" s="134"/>
      <c r="AS50" s="134"/>
      <c r="AT50" s="134"/>
    </row>
    <row r="51" spans="1:46" x14ac:dyDescent="0.4">
      <c r="A51" s="134"/>
      <c r="B51" s="134"/>
      <c r="C51" s="134"/>
      <c r="D51" s="134"/>
      <c r="E51" s="134"/>
      <c r="F51" s="134"/>
      <c r="G51" s="134"/>
      <c r="H51" s="134"/>
      <c r="I51" s="134"/>
      <c r="J51" s="134"/>
      <c r="K51" s="134"/>
      <c r="L51" s="134"/>
      <c r="M51" s="134"/>
      <c r="N51" s="134"/>
      <c r="O51" s="134"/>
      <c r="P51" s="134"/>
      <c r="Q51" s="134"/>
      <c r="R51" s="134"/>
      <c r="S51" s="134"/>
      <c r="T51" s="134"/>
      <c r="U51" s="134"/>
      <c r="V51" s="134"/>
      <c r="W51" s="134"/>
      <c r="X51" s="134"/>
      <c r="Y51" s="134"/>
      <c r="Z51" s="134"/>
      <c r="AA51" s="134"/>
      <c r="AB51" s="134"/>
      <c r="AC51" s="134"/>
      <c r="AD51" s="134"/>
      <c r="AE51" s="134"/>
      <c r="AF51" s="134"/>
      <c r="AG51" s="134"/>
      <c r="AH51" s="134"/>
      <c r="AI51" s="134"/>
      <c r="AJ51" s="134"/>
      <c r="AK51" s="134"/>
      <c r="AL51" s="134"/>
      <c r="AM51" s="134"/>
      <c r="AN51" s="134"/>
      <c r="AO51" s="134"/>
      <c r="AP51" s="134"/>
      <c r="AQ51" s="134"/>
      <c r="AR51" s="134"/>
      <c r="AS51" s="134"/>
      <c r="AT51" s="134"/>
    </row>
    <row r="52" spans="1:46" x14ac:dyDescent="0.4">
      <c r="A52" s="134"/>
      <c r="B52" s="134"/>
      <c r="C52" s="134"/>
      <c r="D52" s="134"/>
      <c r="E52" s="134"/>
      <c r="F52" s="134"/>
      <c r="G52" s="134"/>
      <c r="H52" s="134"/>
      <c r="I52" s="134"/>
      <c r="J52" s="134"/>
      <c r="K52" s="134"/>
      <c r="L52" s="134"/>
      <c r="M52" s="134"/>
      <c r="N52" s="134"/>
      <c r="O52" s="134"/>
      <c r="P52" s="134"/>
      <c r="Q52" s="134"/>
      <c r="R52" s="134"/>
      <c r="S52" s="134"/>
      <c r="T52" s="134"/>
      <c r="U52" s="134"/>
      <c r="V52" s="134"/>
      <c r="W52" s="134"/>
      <c r="X52" s="134"/>
      <c r="Y52" s="134"/>
      <c r="Z52" s="134"/>
      <c r="AA52" s="134"/>
      <c r="AB52" s="134"/>
      <c r="AC52" s="134"/>
      <c r="AD52" s="134"/>
      <c r="AE52" s="134"/>
      <c r="AF52" s="134"/>
      <c r="AG52" s="134"/>
      <c r="AH52" s="134"/>
      <c r="AI52" s="134"/>
      <c r="AJ52" s="134"/>
      <c r="AK52" s="134"/>
      <c r="AL52" s="134"/>
      <c r="AM52" s="134"/>
      <c r="AN52" s="134"/>
      <c r="AO52" s="134"/>
      <c r="AP52" s="134"/>
      <c r="AQ52" s="134"/>
      <c r="AR52" s="134"/>
      <c r="AS52" s="134"/>
      <c r="AT52" s="134"/>
    </row>
    <row r="53" spans="1:46" x14ac:dyDescent="0.4">
      <c r="A53" s="134"/>
      <c r="B53" s="134"/>
      <c r="C53" s="134"/>
      <c r="D53" s="134"/>
      <c r="E53" s="134"/>
      <c r="F53" s="134"/>
      <c r="G53" s="134"/>
      <c r="H53" s="134"/>
      <c r="I53" s="134"/>
      <c r="J53" s="134"/>
      <c r="K53" s="134"/>
      <c r="L53" s="134"/>
      <c r="M53" s="134"/>
      <c r="N53" s="134"/>
      <c r="O53" s="134"/>
      <c r="P53" s="134"/>
      <c r="Q53" s="134"/>
      <c r="R53" s="134"/>
      <c r="S53" s="134"/>
      <c r="T53" s="134"/>
      <c r="U53" s="134"/>
      <c r="V53" s="134"/>
      <c r="W53" s="134"/>
      <c r="X53" s="134"/>
      <c r="Y53" s="134"/>
      <c r="Z53" s="134"/>
      <c r="AA53" s="134"/>
      <c r="AB53" s="134"/>
      <c r="AC53" s="134"/>
      <c r="AD53" s="134"/>
      <c r="AE53" s="134"/>
      <c r="AF53" s="134"/>
      <c r="AG53" s="134"/>
      <c r="AH53" s="134"/>
      <c r="AI53" s="134"/>
      <c r="AJ53" s="134"/>
      <c r="AK53" s="134"/>
      <c r="AL53" s="134"/>
      <c r="AM53" s="134"/>
      <c r="AN53" s="134"/>
      <c r="AO53" s="134"/>
      <c r="AP53" s="134"/>
      <c r="AQ53" s="134"/>
      <c r="AR53" s="134"/>
      <c r="AS53" s="134"/>
      <c r="AT53" s="134"/>
    </row>
    <row r="54" spans="1:46" ht="23.25" customHeight="1" x14ac:dyDescent="0.4">
      <c r="A54" s="134"/>
      <c r="B54" s="134"/>
      <c r="C54" s="134"/>
      <c r="D54" s="134"/>
      <c r="E54" s="134"/>
      <c r="F54" s="134"/>
      <c r="G54" s="134"/>
      <c r="H54" s="134"/>
      <c r="I54" s="134"/>
      <c r="J54" s="134"/>
      <c r="K54" s="134"/>
      <c r="L54" s="134"/>
      <c r="M54" s="134"/>
      <c r="N54" s="134"/>
      <c r="O54" s="134"/>
      <c r="P54" s="134"/>
      <c r="Q54" s="134"/>
      <c r="R54" s="134"/>
      <c r="S54" s="134"/>
      <c r="T54" s="134"/>
      <c r="U54" s="134"/>
      <c r="V54" s="134"/>
      <c r="W54" s="134"/>
      <c r="X54" s="134"/>
      <c r="Y54" s="134"/>
      <c r="Z54" s="134"/>
      <c r="AA54" s="134"/>
      <c r="AB54" s="134"/>
      <c r="AC54" s="134"/>
      <c r="AD54" s="134"/>
      <c r="AE54" s="134"/>
      <c r="AF54" s="134"/>
      <c r="AG54" s="134"/>
      <c r="AH54" s="134"/>
      <c r="AI54" s="134"/>
      <c r="AJ54" s="134"/>
      <c r="AK54" s="134"/>
      <c r="AL54" s="134"/>
      <c r="AM54" s="134"/>
      <c r="AN54" s="134"/>
      <c r="AO54" s="134"/>
      <c r="AP54" s="134"/>
      <c r="AQ54" s="134"/>
      <c r="AR54" s="134"/>
      <c r="AS54" s="134"/>
      <c r="AT54" s="134"/>
    </row>
    <row r="55" spans="1:46" ht="23.65" customHeight="1" x14ac:dyDescent="0.4">
      <c r="A55" s="134"/>
      <c r="B55" s="134"/>
      <c r="C55" s="134"/>
      <c r="D55" s="134"/>
      <c r="E55" s="134"/>
      <c r="F55" s="134"/>
      <c r="G55" s="134"/>
      <c r="H55" s="134"/>
      <c r="I55" s="134"/>
      <c r="J55" s="134"/>
      <c r="K55" s="134"/>
      <c r="L55" s="134"/>
      <c r="M55" s="134"/>
      <c r="N55" s="134"/>
      <c r="O55" s="134"/>
      <c r="P55" s="134"/>
      <c r="Q55" s="134"/>
      <c r="R55" s="134"/>
      <c r="S55" s="134"/>
      <c r="T55" s="134"/>
      <c r="U55" s="134"/>
      <c r="V55" s="134"/>
      <c r="W55" s="134"/>
      <c r="X55" s="134"/>
      <c r="Y55" s="134"/>
      <c r="Z55" s="134"/>
      <c r="AA55" s="134"/>
      <c r="AB55" s="134"/>
      <c r="AC55" s="134"/>
      <c r="AD55" s="134"/>
      <c r="AE55" s="134"/>
      <c r="AF55" s="134"/>
      <c r="AG55" s="134"/>
      <c r="AH55" s="134"/>
      <c r="AI55" s="134"/>
      <c r="AJ55" s="134"/>
      <c r="AK55" s="134"/>
      <c r="AL55" s="134"/>
      <c r="AM55" s="134"/>
      <c r="AN55" s="134"/>
      <c r="AO55" s="134"/>
      <c r="AP55" s="134"/>
      <c r="AQ55" s="134"/>
      <c r="AR55" s="134"/>
      <c r="AS55" s="134"/>
      <c r="AT55" s="134"/>
    </row>
    <row r="56" spans="1:46" ht="23.65" customHeight="1" x14ac:dyDescent="0.4">
      <c r="A56" s="134"/>
      <c r="B56" s="134"/>
      <c r="C56" s="134"/>
      <c r="D56" s="134"/>
      <c r="E56" s="134"/>
      <c r="F56" s="134"/>
      <c r="G56" s="134"/>
      <c r="H56" s="134"/>
      <c r="I56" s="134"/>
      <c r="J56" s="134"/>
      <c r="K56" s="134"/>
      <c r="L56" s="134"/>
      <c r="M56" s="134"/>
      <c r="N56" s="134"/>
      <c r="O56" s="134"/>
      <c r="P56" s="134"/>
      <c r="Q56" s="134"/>
      <c r="R56" s="134"/>
      <c r="S56" s="134"/>
      <c r="T56" s="134"/>
      <c r="U56" s="134"/>
      <c r="V56" s="134"/>
      <c r="W56" s="134"/>
      <c r="X56" s="134"/>
      <c r="Y56" s="134"/>
      <c r="Z56" s="134"/>
      <c r="AA56" s="134"/>
      <c r="AB56" s="134"/>
      <c r="AC56" s="134"/>
      <c r="AD56" s="134"/>
      <c r="AE56" s="134"/>
      <c r="AF56" s="134"/>
      <c r="AG56" s="134"/>
      <c r="AH56" s="134"/>
      <c r="AI56" s="134"/>
      <c r="AJ56" s="134"/>
      <c r="AK56" s="134"/>
      <c r="AL56" s="134"/>
      <c r="AM56" s="134"/>
      <c r="AN56" s="134"/>
      <c r="AO56" s="134"/>
      <c r="AP56" s="134"/>
      <c r="AQ56" s="134"/>
      <c r="AR56" s="134"/>
      <c r="AS56" s="134"/>
      <c r="AT56" s="134"/>
    </row>
    <row r="57" spans="1:46" ht="23.65" customHeight="1" x14ac:dyDescent="0.4">
      <c r="A57" s="134"/>
      <c r="B57" s="134"/>
      <c r="C57" s="134"/>
      <c r="D57" s="134"/>
      <c r="E57" s="134"/>
      <c r="F57" s="134"/>
      <c r="G57" s="134"/>
      <c r="H57" s="134"/>
      <c r="I57" s="134"/>
      <c r="J57" s="134"/>
      <c r="K57" s="134"/>
      <c r="L57" s="134"/>
      <c r="M57" s="134"/>
      <c r="N57" s="134"/>
      <c r="O57" s="134"/>
      <c r="P57" s="134"/>
      <c r="Q57" s="134"/>
      <c r="R57" s="134"/>
      <c r="S57" s="134"/>
      <c r="T57" s="134"/>
      <c r="U57" s="134"/>
      <c r="V57" s="134"/>
      <c r="W57" s="134"/>
      <c r="X57" s="134"/>
      <c r="Y57" s="134"/>
      <c r="Z57" s="134"/>
      <c r="AA57" s="134"/>
      <c r="AB57" s="134"/>
      <c r="AC57" s="134"/>
      <c r="AD57" s="134"/>
      <c r="AE57" s="134"/>
      <c r="AF57" s="134"/>
      <c r="AG57" s="134"/>
      <c r="AH57" s="134"/>
      <c r="AI57" s="134"/>
      <c r="AJ57" s="134"/>
      <c r="AK57" s="134"/>
      <c r="AL57" s="134"/>
      <c r="AM57" s="134"/>
      <c r="AN57" s="134"/>
      <c r="AO57" s="134"/>
      <c r="AP57" s="134"/>
      <c r="AQ57" s="134"/>
      <c r="AR57" s="134"/>
      <c r="AS57" s="134"/>
      <c r="AT57" s="134"/>
    </row>
    <row r="58" spans="1:46" ht="23.65" customHeight="1" x14ac:dyDescent="0.4">
      <c r="A58" s="134"/>
      <c r="B58" s="134"/>
      <c r="C58" s="134"/>
      <c r="D58" s="134"/>
      <c r="E58" s="134"/>
      <c r="F58" s="134"/>
      <c r="G58" s="134"/>
      <c r="H58" s="134"/>
      <c r="I58" s="134"/>
      <c r="J58" s="134"/>
      <c r="K58" s="134"/>
      <c r="L58" s="134"/>
      <c r="M58" s="134"/>
      <c r="N58" s="134"/>
      <c r="O58" s="134"/>
      <c r="P58" s="134"/>
      <c r="Q58" s="134"/>
      <c r="R58" s="134"/>
      <c r="S58" s="134"/>
      <c r="T58" s="134"/>
      <c r="U58" s="134"/>
      <c r="V58" s="134"/>
      <c r="W58" s="134"/>
      <c r="X58" s="134"/>
      <c r="Y58" s="134"/>
      <c r="Z58" s="134"/>
      <c r="AA58" s="134"/>
      <c r="AB58" s="134"/>
      <c r="AC58" s="134"/>
      <c r="AD58" s="134"/>
      <c r="AE58" s="134"/>
      <c r="AF58" s="134"/>
      <c r="AG58" s="134"/>
      <c r="AH58" s="134"/>
      <c r="AI58" s="134"/>
      <c r="AJ58" s="134"/>
      <c r="AK58" s="134"/>
      <c r="AL58" s="134"/>
      <c r="AM58" s="134"/>
      <c r="AN58" s="134"/>
      <c r="AO58" s="134"/>
      <c r="AP58" s="134"/>
      <c r="AQ58" s="134"/>
      <c r="AR58" s="134"/>
      <c r="AS58" s="134"/>
      <c r="AT58" s="134"/>
    </row>
    <row r="59" spans="1:46" x14ac:dyDescent="0.4">
      <c r="A59" s="134"/>
      <c r="B59" s="134"/>
      <c r="C59" s="134"/>
      <c r="D59" s="134"/>
      <c r="E59" s="134"/>
      <c r="F59" s="134"/>
      <c r="G59" s="134"/>
      <c r="H59" s="134"/>
      <c r="I59" s="134"/>
      <c r="J59" s="134"/>
      <c r="K59" s="134"/>
      <c r="L59" s="134"/>
      <c r="M59" s="134"/>
      <c r="N59" s="134"/>
      <c r="O59" s="134"/>
      <c r="P59" s="134"/>
      <c r="Q59" s="134"/>
      <c r="R59" s="134"/>
      <c r="S59" s="134"/>
      <c r="T59" s="134"/>
      <c r="U59" s="134"/>
      <c r="V59" s="134"/>
      <c r="W59" s="134"/>
      <c r="X59" s="134"/>
      <c r="Y59" s="134"/>
      <c r="Z59" s="134"/>
      <c r="AA59" s="134"/>
      <c r="AB59" s="134"/>
      <c r="AC59" s="134"/>
      <c r="AD59" s="134"/>
      <c r="AE59" s="134"/>
      <c r="AF59" s="134"/>
      <c r="AG59" s="134"/>
      <c r="AH59" s="134"/>
      <c r="AI59" s="134"/>
      <c r="AJ59" s="134"/>
      <c r="AK59" s="134"/>
      <c r="AL59" s="134"/>
      <c r="AM59" s="134"/>
      <c r="AN59" s="134"/>
      <c r="AO59" s="134"/>
      <c r="AP59" s="134"/>
      <c r="AQ59" s="134"/>
      <c r="AR59" s="134"/>
      <c r="AS59" s="134"/>
      <c r="AT59" s="134"/>
    </row>
    <row r="60" spans="1:46" x14ac:dyDescent="0.4">
      <c r="A60" s="134"/>
      <c r="B60" s="134"/>
      <c r="C60" s="134"/>
      <c r="D60" s="134"/>
      <c r="E60" s="134"/>
      <c r="F60" s="134"/>
      <c r="G60" s="134"/>
      <c r="H60" s="134"/>
      <c r="I60" s="134"/>
      <c r="J60" s="134"/>
      <c r="K60" s="134"/>
      <c r="L60" s="134"/>
      <c r="M60" s="134"/>
      <c r="N60" s="134"/>
      <c r="O60" s="134"/>
      <c r="P60" s="134"/>
      <c r="Q60" s="134"/>
      <c r="R60" s="134"/>
      <c r="S60" s="134"/>
      <c r="T60" s="134"/>
      <c r="U60" s="134"/>
      <c r="V60" s="134"/>
      <c r="W60" s="134"/>
      <c r="X60" s="134"/>
      <c r="Y60" s="134"/>
      <c r="Z60" s="134"/>
      <c r="AA60" s="134"/>
      <c r="AB60" s="134"/>
      <c r="AC60" s="134"/>
      <c r="AD60" s="134"/>
      <c r="AE60" s="134"/>
      <c r="AF60" s="134"/>
      <c r="AG60" s="134"/>
      <c r="AH60" s="134"/>
      <c r="AI60" s="134"/>
      <c r="AJ60" s="134"/>
      <c r="AK60" s="134"/>
      <c r="AL60" s="134"/>
      <c r="AM60" s="134"/>
      <c r="AN60" s="134"/>
      <c r="AO60" s="134"/>
      <c r="AP60" s="134"/>
      <c r="AQ60" s="134"/>
      <c r="AR60" s="134"/>
      <c r="AS60" s="134"/>
      <c r="AT60" s="134"/>
    </row>
    <row r="61" spans="1:46" x14ac:dyDescent="0.4">
      <c r="A61" s="134"/>
      <c r="B61" s="134"/>
      <c r="C61" s="134"/>
      <c r="D61" s="134"/>
      <c r="E61" s="134"/>
      <c r="F61" s="134"/>
      <c r="G61" s="134"/>
      <c r="H61" s="134"/>
      <c r="I61" s="134"/>
      <c r="J61" s="134"/>
      <c r="K61" s="134"/>
      <c r="L61" s="134"/>
      <c r="M61" s="134"/>
      <c r="N61" s="134"/>
      <c r="O61" s="134"/>
      <c r="P61" s="134"/>
      <c r="Q61" s="134"/>
      <c r="R61" s="134"/>
      <c r="S61" s="134"/>
      <c r="T61" s="134"/>
      <c r="U61" s="134"/>
      <c r="V61" s="134"/>
      <c r="W61" s="134"/>
      <c r="X61" s="134"/>
      <c r="Y61" s="134"/>
      <c r="Z61" s="134"/>
      <c r="AA61" s="134"/>
      <c r="AB61" s="134"/>
      <c r="AC61" s="134"/>
      <c r="AD61" s="134"/>
      <c r="AE61" s="134"/>
      <c r="AF61" s="134"/>
      <c r="AG61" s="134"/>
      <c r="AH61" s="134"/>
      <c r="AI61" s="134"/>
      <c r="AJ61" s="134"/>
      <c r="AK61" s="134"/>
      <c r="AL61" s="134"/>
      <c r="AM61" s="134"/>
      <c r="AN61" s="134"/>
      <c r="AO61" s="134"/>
      <c r="AP61" s="134"/>
      <c r="AQ61" s="134"/>
      <c r="AR61" s="134"/>
      <c r="AS61" s="134"/>
      <c r="AT61" s="134"/>
    </row>
    <row r="62" spans="1:46" x14ac:dyDescent="0.4">
      <c r="A62" s="134"/>
      <c r="B62" s="134"/>
      <c r="C62" s="134"/>
      <c r="D62" s="134"/>
      <c r="E62" s="134"/>
      <c r="F62" s="134"/>
      <c r="G62" s="134"/>
      <c r="H62" s="134"/>
      <c r="I62" s="134"/>
      <c r="J62" s="134"/>
      <c r="K62" s="134"/>
      <c r="L62" s="134"/>
      <c r="M62" s="134"/>
      <c r="N62" s="134"/>
      <c r="O62" s="134"/>
      <c r="P62" s="134"/>
      <c r="Q62" s="134"/>
      <c r="R62" s="134"/>
      <c r="S62" s="134"/>
      <c r="T62" s="134"/>
      <c r="U62" s="134"/>
      <c r="V62" s="134"/>
      <c r="W62" s="134"/>
      <c r="X62" s="134"/>
      <c r="Y62" s="134"/>
      <c r="Z62" s="134"/>
      <c r="AA62" s="134"/>
      <c r="AB62" s="134"/>
      <c r="AC62" s="134"/>
      <c r="AD62" s="134"/>
      <c r="AE62" s="134"/>
      <c r="AF62" s="134"/>
      <c r="AG62" s="134"/>
      <c r="AH62" s="134"/>
      <c r="AI62" s="134"/>
      <c r="AJ62" s="134"/>
      <c r="AK62" s="134"/>
      <c r="AL62" s="134"/>
      <c r="AM62" s="134"/>
      <c r="AN62" s="134"/>
      <c r="AO62" s="134"/>
      <c r="AP62" s="134"/>
      <c r="AQ62" s="134"/>
      <c r="AR62" s="134"/>
      <c r="AS62" s="134"/>
      <c r="AT62" s="134"/>
    </row>
    <row r="63" spans="1:46" x14ac:dyDescent="0.4">
      <c r="A63" s="134"/>
      <c r="B63" s="134"/>
      <c r="C63" s="134"/>
      <c r="D63" s="134"/>
      <c r="E63" s="134"/>
      <c r="F63" s="134"/>
      <c r="G63" s="134"/>
      <c r="H63" s="134"/>
      <c r="I63" s="134"/>
      <c r="J63" s="134"/>
      <c r="K63" s="134"/>
      <c r="L63" s="134"/>
      <c r="M63" s="134"/>
      <c r="N63" s="134"/>
      <c r="O63" s="134"/>
      <c r="P63" s="134"/>
      <c r="Q63" s="134"/>
      <c r="R63" s="134"/>
      <c r="S63" s="134"/>
      <c r="T63" s="134"/>
      <c r="U63" s="134"/>
      <c r="V63" s="134"/>
      <c r="W63" s="134"/>
      <c r="X63" s="134"/>
      <c r="Y63" s="134"/>
      <c r="Z63" s="134"/>
      <c r="AA63" s="134"/>
      <c r="AB63" s="134"/>
      <c r="AC63" s="134"/>
      <c r="AD63" s="134"/>
      <c r="AE63" s="134"/>
      <c r="AF63" s="134"/>
      <c r="AG63" s="134"/>
      <c r="AH63" s="134"/>
      <c r="AI63" s="134"/>
      <c r="AJ63" s="134"/>
      <c r="AK63" s="134"/>
      <c r="AL63" s="134"/>
      <c r="AM63" s="134"/>
      <c r="AN63" s="134"/>
      <c r="AO63" s="134"/>
      <c r="AP63" s="134"/>
      <c r="AQ63" s="134"/>
      <c r="AR63" s="134"/>
      <c r="AS63" s="134"/>
      <c r="AT63" s="134"/>
    </row>
    <row r="64" spans="1:46" x14ac:dyDescent="0.4">
      <c r="A64" s="134"/>
      <c r="B64" s="134"/>
      <c r="C64" s="134"/>
      <c r="D64" s="134"/>
      <c r="E64" s="134"/>
      <c r="F64" s="134"/>
      <c r="G64" s="134"/>
      <c r="H64" s="134"/>
      <c r="I64" s="134"/>
      <c r="J64" s="134"/>
      <c r="K64" s="134"/>
      <c r="L64" s="134"/>
      <c r="M64" s="134"/>
      <c r="N64" s="134"/>
      <c r="O64" s="134"/>
      <c r="P64" s="134"/>
      <c r="Q64" s="134"/>
      <c r="R64" s="134"/>
      <c r="S64" s="134"/>
      <c r="T64" s="134"/>
      <c r="U64" s="134"/>
      <c r="V64" s="134"/>
      <c r="W64" s="134"/>
      <c r="X64" s="134"/>
      <c r="Y64" s="134"/>
      <c r="Z64" s="134"/>
      <c r="AA64" s="134"/>
      <c r="AB64" s="134"/>
      <c r="AC64" s="134"/>
      <c r="AD64" s="134"/>
      <c r="AE64" s="134"/>
      <c r="AF64" s="134"/>
      <c r="AG64" s="134"/>
      <c r="AH64" s="134"/>
      <c r="AI64" s="134"/>
      <c r="AJ64" s="134"/>
      <c r="AK64" s="134"/>
      <c r="AL64" s="134"/>
      <c r="AM64" s="134"/>
      <c r="AN64" s="134"/>
      <c r="AO64" s="134"/>
      <c r="AP64" s="134"/>
      <c r="AQ64" s="134"/>
      <c r="AR64" s="134"/>
      <c r="AS64" s="134"/>
      <c r="AT64" s="134"/>
    </row>
    <row r="65" spans="1:46" x14ac:dyDescent="0.4">
      <c r="A65" s="134"/>
      <c r="B65" s="134"/>
      <c r="C65" s="134"/>
      <c r="D65" s="134"/>
      <c r="E65" s="134"/>
      <c r="F65" s="134"/>
      <c r="G65" s="134"/>
      <c r="H65" s="134"/>
      <c r="I65" s="134"/>
      <c r="J65" s="134"/>
      <c r="K65" s="134"/>
      <c r="L65" s="134"/>
      <c r="M65" s="134"/>
      <c r="N65" s="134"/>
      <c r="O65" s="134"/>
      <c r="P65" s="134"/>
      <c r="Q65" s="134"/>
      <c r="R65" s="134"/>
      <c r="S65" s="134"/>
      <c r="T65" s="134"/>
      <c r="U65" s="134"/>
      <c r="V65" s="134"/>
      <c r="W65" s="134"/>
      <c r="X65" s="134"/>
      <c r="Y65" s="134"/>
      <c r="Z65" s="134"/>
      <c r="AA65" s="134"/>
      <c r="AB65" s="134"/>
      <c r="AC65" s="134"/>
      <c r="AD65" s="134"/>
      <c r="AE65" s="134"/>
      <c r="AF65" s="134"/>
      <c r="AG65" s="134"/>
      <c r="AH65" s="134"/>
      <c r="AI65" s="134"/>
      <c r="AJ65" s="134"/>
      <c r="AK65" s="134"/>
      <c r="AL65" s="134"/>
      <c r="AM65" s="134"/>
      <c r="AN65" s="134"/>
      <c r="AO65" s="134"/>
      <c r="AP65" s="134"/>
      <c r="AQ65" s="134"/>
      <c r="AR65" s="134"/>
      <c r="AS65" s="134"/>
      <c r="AT65" s="134"/>
    </row>
    <row r="66" spans="1:46" x14ac:dyDescent="0.4">
      <c r="A66" s="134"/>
      <c r="B66" s="134"/>
      <c r="C66" s="134"/>
      <c r="D66" s="134"/>
      <c r="E66" s="134"/>
      <c r="F66" s="134"/>
      <c r="G66" s="134"/>
      <c r="H66" s="134"/>
      <c r="I66" s="134"/>
      <c r="J66" s="134"/>
      <c r="K66" s="134"/>
      <c r="L66" s="134"/>
      <c r="M66" s="134"/>
      <c r="N66" s="134"/>
      <c r="O66" s="134"/>
      <c r="P66" s="134"/>
      <c r="Q66" s="134"/>
      <c r="R66" s="134"/>
      <c r="S66" s="134"/>
      <c r="T66" s="134"/>
      <c r="U66" s="134"/>
      <c r="V66" s="134"/>
      <c r="W66" s="134"/>
      <c r="X66" s="134"/>
      <c r="Y66" s="134"/>
      <c r="Z66" s="134"/>
      <c r="AA66" s="134"/>
      <c r="AB66" s="134"/>
      <c r="AC66" s="134"/>
      <c r="AD66" s="134"/>
      <c r="AE66" s="134"/>
      <c r="AF66" s="134"/>
      <c r="AG66" s="134"/>
      <c r="AH66" s="134"/>
      <c r="AI66" s="134"/>
      <c r="AJ66" s="134"/>
      <c r="AK66" s="134"/>
      <c r="AL66" s="134"/>
      <c r="AM66" s="134"/>
      <c r="AN66" s="134"/>
      <c r="AO66" s="134"/>
      <c r="AP66" s="134"/>
      <c r="AQ66" s="134"/>
      <c r="AR66" s="134"/>
      <c r="AS66" s="134"/>
      <c r="AT66" s="134"/>
    </row>
    <row r="67" spans="1:46" x14ac:dyDescent="0.4">
      <c r="A67" s="134"/>
      <c r="B67" s="134"/>
      <c r="C67" s="134"/>
      <c r="D67" s="134"/>
      <c r="E67" s="134"/>
      <c r="F67" s="134"/>
      <c r="G67" s="134"/>
      <c r="H67" s="134"/>
      <c r="I67" s="134"/>
      <c r="J67" s="134"/>
      <c r="K67" s="134"/>
      <c r="L67" s="134"/>
      <c r="M67" s="134"/>
      <c r="N67" s="134"/>
      <c r="O67" s="134"/>
      <c r="P67" s="134"/>
      <c r="Q67" s="134"/>
      <c r="R67" s="134"/>
      <c r="S67" s="134"/>
      <c r="T67" s="134"/>
      <c r="U67" s="134"/>
      <c r="V67" s="134"/>
      <c r="W67" s="134"/>
      <c r="X67" s="134"/>
      <c r="Y67" s="134"/>
      <c r="Z67" s="134"/>
      <c r="AA67" s="134"/>
      <c r="AB67" s="134"/>
      <c r="AC67" s="134"/>
      <c r="AD67" s="134"/>
      <c r="AE67" s="134"/>
      <c r="AF67" s="134"/>
      <c r="AG67" s="134"/>
      <c r="AH67" s="134"/>
      <c r="AI67" s="134"/>
      <c r="AJ67" s="134"/>
      <c r="AK67" s="134"/>
      <c r="AL67" s="134"/>
      <c r="AM67" s="134"/>
      <c r="AN67" s="134"/>
      <c r="AO67" s="134"/>
      <c r="AP67" s="134"/>
      <c r="AQ67" s="134"/>
      <c r="AR67" s="134"/>
      <c r="AS67" s="134"/>
      <c r="AT67" s="134"/>
    </row>
    <row r="68" spans="1:46" x14ac:dyDescent="0.4">
      <c r="A68" s="134"/>
      <c r="B68" s="134"/>
      <c r="C68" s="134"/>
      <c r="D68" s="134"/>
      <c r="E68" s="134"/>
      <c r="F68" s="134"/>
      <c r="G68" s="134"/>
      <c r="H68" s="134"/>
      <c r="I68" s="134"/>
      <c r="J68" s="134"/>
      <c r="K68" s="134"/>
      <c r="L68" s="134"/>
      <c r="M68" s="134"/>
      <c r="N68" s="134"/>
      <c r="O68" s="134"/>
      <c r="P68" s="134"/>
      <c r="Q68" s="134"/>
      <c r="R68" s="134"/>
      <c r="S68" s="134"/>
      <c r="T68" s="134"/>
      <c r="U68" s="134"/>
      <c r="V68" s="134"/>
      <c r="W68" s="134"/>
      <c r="X68" s="134"/>
      <c r="Y68" s="134"/>
      <c r="Z68" s="134"/>
      <c r="AA68" s="134"/>
      <c r="AB68" s="134"/>
      <c r="AC68" s="134"/>
      <c r="AD68" s="134"/>
      <c r="AE68" s="134"/>
      <c r="AF68" s="134"/>
      <c r="AG68" s="134"/>
      <c r="AH68" s="134"/>
      <c r="AI68" s="134"/>
      <c r="AJ68" s="134"/>
      <c r="AK68" s="134"/>
      <c r="AL68" s="134"/>
      <c r="AM68" s="134"/>
      <c r="AN68" s="134"/>
      <c r="AO68" s="134"/>
      <c r="AP68" s="134"/>
      <c r="AQ68" s="134"/>
      <c r="AR68" s="134"/>
      <c r="AS68" s="134"/>
      <c r="AT68" s="134"/>
    </row>
    <row r="69" spans="1:46" x14ac:dyDescent="0.4">
      <c r="A69" s="134"/>
      <c r="B69" s="134"/>
      <c r="C69" s="134"/>
      <c r="D69" s="134"/>
      <c r="E69" s="134"/>
      <c r="F69" s="134"/>
      <c r="G69" s="134"/>
      <c r="H69" s="134"/>
      <c r="I69" s="134"/>
      <c r="J69" s="134"/>
      <c r="K69" s="134"/>
      <c r="L69" s="134"/>
      <c r="M69" s="134"/>
      <c r="N69" s="134"/>
      <c r="O69" s="134"/>
      <c r="P69" s="134"/>
      <c r="Q69" s="134"/>
      <c r="R69" s="134"/>
      <c r="S69" s="134"/>
      <c r="T69" s="134"/>
      <c r="U69" s="134"/>
      <c r="V69" s="134"/>
      <c r="W69" s="134"/>
      <c r="X69" s="134"/>
      <c r="Y69" s="134"/>
      <c r="Z69" s="134"/>
      <c r="AA69" s="134"/>
      <c r="AB69" s="134"/>
      <c r="AC69" s="134"/>
      <c r="AD69" s="134"/>
      <c r="AE69" s="134"/>
      <c r="AF69" s="134"/>
      <c r="AG69" s="134"/>
      <c r="AH69" s="134"/>
      <c r="AI69" s="134"/>
      <c r="AJ69" s="134"/>
      <c r="AK69" s="134"/>
      <c r="AL69" s="134"/>
      <c r="AM69" s="134"/>
      <c r="AN69" s="134"/>
      <c r="AO69" s="134"/>
      <c r="AP69" s="134"/>
      <c r="AQ69" s="134"/>
      <c r="AR69" s="134"/>
      <c r="AS69" s="134"/>
      <c r="AT69" s="134"/>
    </row>
    <row r="70" spans="1:46" x14ac:dyDescent="0.4">
      <c r="A70" s="134"/>
      <c r="B70" s="134"/>
      <c r="C70" s="134"/>
      <c r="D70" s="134"/>
      <c r="E70" s="134"/>
      <c r="F70" s="134"/>
      <c r="G70" s="134"/>
      <c r="H70" s="134"/>
      <c r="I70" s="134"/>
      <c r="J70" s="134"/>
      <c r="K70" s="134"/>
      <c r="L70" s="134"/>
      <c r="M70" s="134"/>
      <c r="N70" s="134"/>
      <c r="O70" s="134"/>
      <c r="P70" s="134"/>
      <c r="Q70" s="134"/>
      <c r="R70" s="134"/>
      <c r="S70" s="134"/>
      <c r="T70" s="134"/>
      <c r="U70" s="134"/>
      <c r="V70" s="134"/>
      <c r="W70" s="134"/>
      <c r="X70" s="134"/>
      <c r="Y70" s="134"/>
      <c r="Z70" s="134"/>
      <c r="AA70" s="134"/>
      <c r="AB70" s="134"/>
      <c r="AC70" s="134"/>
      <c r="AD70" s="134"/>
      <c r="AE70" s="134"/>
      <c r="AF70" s="134"/>
      <c r="AG70" s="134"/>
      <c r="AH70" s="134"/>
      <c r="AI70" s="134"/>
      <c r="AJ70" s="134"/>
      <c r="AK70" s="134"/>
      <c r="AL70" s="134"/>
      <c r="AM70" s="134"/>
      <c r="AN70" s="134"/>
      <c r="AO70" s="134"/>
      <c r="AP70" s="134"/>
      <c r="AQ70" s="134"/>
      <c r="AR70" s="134"/>
      <c r="AS70" s="134"/>
      <c r="AT70" s="134"/>
    </row>
    <row r="71" spans="1:46" x14ac:dyDescent="0.4">
      <c r="A71" s="134"/>
      <c r="B71" s="134"/>
      <c r="C71" s="134"/>
      <c r="D71" s="134"/>
      <c r="E71" s="134"/>
      <c r="F71" s="134"/>
      <c r="G71" s="134"/>
      <c r="H71" s="134"/>
      <c r="I71" s="134"/>
      <c r="J71" s="134"/>
      <c r="K71" s="134"/>
      <c r="L71" s="134"/>
      <c r="M71" s="134"/>
      <c r="N71" s="134"/>
      <c r="O71" s="134"/>
      <c r="P71" s="134"/>
      <c r="Q71" s="134"/>
      <c r="R71" s="134"/>
      <c r="S71" s="134"/>
      <c r="T71" s="134"/>
      <c r="U71" s="134"/>
      <c r="V71" s="134"/>
      <c r="W71" s="134"/>
      <c r="X71" s="134"/>
      <c r="Y71" s="134"/>
      <c r="Z71" s="134"/>
      <c r="AA71" s="134"/>
      <c r="AB71" s="134"/>
      <c r="AC71" s="134"/>
      <c r="AD71" s="134"/>
      <c r="AE71" s="134"/>
      <c r="AF71" s="134"/>
      <c r="AG71" s="134"/>
      <c r="AH71" s="134"/>
      <c r="AI71" s="134"/>
      <c r="AJ71" s="134"/>
      <c r="AK71" s="134"/>
      <c r="AL71" s="134"/>
      <c r="AM71" s="134"/>
      <c r="AN71" s="134"/>
      <c r="AO71" s="134"/>
      <c r="AP71" s="134"/>
      <c r="AQ71" s="134"/>
      <c r="AR71" s="134"/>
      <c r="AS71" s="134"/>
      <c r="AT71" s="134"/>
    </row>
    <row r="72" spans="1:46" x14ac:dyDescent="0.4">
      <c r="A72" s="134"/>
      <c r="B72" s="134"/>
      <c r="C72" s="134"/>
      <c r="D72" s="134"/>
      <c r="E72" s="134"/>
      <c r="F72" s="134"/>
      <c r="G72" s="134"/>
      <c r="H72" s="134"/>
      <c r="I72" s="134"/>
      <c r="J72" s="134"/>
      <c r="K72" s="134"/>
      <c r="L72" s="134"/>
      <c r="M72" s="134"/>
      <c r="N72" s="134"/>
      <c r="O72" s="134"/>
      <c r="P72" s="134"/>
      <c r="Q72" s="134"/>
      <c r="R72" s="134"/>
      <c r="S72" s="134"/>
      <c r="T72" s="134"/>
      <c r="U72" s="134"/>
      <c r="V72" s="134"/>
      <c r="W72" s="134"/>
      <c r="X72" s="134"/>
      <c r="Y72" s="134"/>
      <c r="Z72" s="134"/>
      <c r="AA72" s="134"/>
      <c r="AB72" s="134"/>
      <c r="AC72" s="134"/>
      <c r="AD72" s="134"/>
      <c r="AE72" s="134"/>
      <c r="AF72" s="134"/>
      <c r="AG72" s="134"/>
      <c r="AH72" s="134"/>
      <c r="AI72" s="134"/>
      <c r="AJ72" s="134"/>
      <c r="AK72" s="134"/>
      <c r="AL72" s="134"/>
      <c r="AM72" s="134"/>
      <c r="AN72" s="134"/>
      <c r="AO72" s="134"/>
      <c r="AP72" s="134"/>
      <c r="AQ72" s="134"/>
      <c r="AR72" s="134"/>
      <c r="AS72" s="134"/>
      <c r="AT72" s="134"/>
    </row>
    <row r="73" spans="1:46" x14ac:dyDescent="0.4">
      <c r="A73" s="134"/>
      <c r="B73" s="134"/>
      <c r="C73" s="134"/>
      <c r="D73" s="134"/>
      <c r="E73" s="134"/>
      <c r="F73" s="134"/>
      <c r="G73" s="134"/>
      <c r="H73" s="134"/>
      <c r="I73" s="134"/>
      <c r="J73" s="134"/>
      <c r="K73" s="134"/>
      <c r="L73" s="134"/>
      <c r="M73" s="134"/>
      <c r="N73" s="134"/>
      <c r="O73" s="134"/>
      <c r="P73" s="134"/>
      <c r="Q73" s="134"/>
      <c r="R73" s="134"/>
      <c r="S73" s="134"/>
      <c r="T73" s="134"/>
      <c r="U73" s="134"/>
      <c r="V73" s="134"/>
      <c r="W73" s="134"/>
      <c r="X73" s="134"/>
      <c r="Y73" s="134"/>
      <c r="Z73" s="134"/>
      <c r="AA73" s="134"/>
      <c r="AB73" s="134"/>
      <c r="AC73" s="134"/>
      <c r="AD73" s="134"/>
      <c r="AE73" s="134"/>
      <c r="AF73" s="134"/>
      <c r="AG73" s="134"/>
      <c r="AH73" s="134"/>
      <c r="AI73" s="134"/>
      <c r="AJ73" s="134"/>
      <c r="AK73" s="134"/>
      <c r="AL73" s="134"/>
      <c r="AM73" s="134"/>
      <c r="AN73" s="134"/>
      <c r="AO73" s="134"/>
      <c r="AP73" s="134"/>
      <c r="AQ73" s="134"/>
      <c r="AR73" s="134"/>
      <c r="AS73" s="134"/>
      <c r="AT73" s="134"/>
    </row>
    <row r="74" spans="1:46" x14ac:dyDescent="0.4">
      <c r="A74" s="134"/>
      <c r="B74" s="134"/>
      <c r="C74" s="134"/>
      <c r="D74" s="134"/>
      <c r="E74" s="134"/>
      <c r="F74" s="134"/>
      <c r="G74" s="134"/>
      <c r="H74" s="134"/>
      <c r="I74" s="134"/>
      <c r="J74" s="134"/>
      <c r="K74" s="134"/>
      <c r="L74" s="134"/>
      <c r="M74" s="134"/>
      <c r="N74" s="134"/>
      <c r="O74" s="134"/>
      <c r="P74" s="134"/>
      <c r="Q74" s="134"/>
      <c r="R74" s="134"/>
      <c r="S74" s="134"/>
      <c r="T74" s="134"/>
      <c r="U74" s="134"/>
      <c r="V74" s="134"/>
      <c r="W74" s="134"/>
      <c r="X74" s="134"/>
      <c r="Y74" s="134"/>
      <c r="Z74" s="134"/>
      <c r="AA74" s="134"/>
      <c r="AB74" s="134"/>
      <c r="AC74" s="134"/>
      <c r="AD74" s="134"/>
      <c r="AE74" s="134"/>
      <c r="AF74" s="134"/>
      <c r="AG74" s="134"/>
      <c r="AH74" s="134"/>
      <c r="AI74" s="134"/>
      <c r="AJ74" s="134"/>
      <c r="AK74" s="134"/>
      <c r="AL74" s="134"/>
      <c r="AM74" s="134"/>
      <c r="AN74" s="134"/>
      <c r="AO74" s="134"/>
      <c r="AP74" s="134"/>
      <c r="AQ74" s="134"/>
      <c r="AR74" s="134"/>
      <c r="AS74" s="134"/>
      <c r="AT74" s="134"/>
    </row>
    <row r="75" spans="1:46" x14ac:dyDescent="0.4">
      <c r="A75" s="134"/>
      <c r="B75" s="134"/>
      <c r="C75" s="134"/>
      <c r="D75" s="134"/>
      <c r="E75" s="134"/>
      <c r="F75" s="134"/>
      <c r="G75" s="134"/>
      <c r="H75" s="134"/>
      <c r="I75" s="134"/>
      <c r="J75" s="134"/>
      <c r="K75" s="134"/>
      <c r="L75" s="134"/>
      <c r="M75" s="134"/>
      <c r="N75" s="134"/>
      <c r="O75" s="134"/>
      <c r="P75" s="134"/>
      <c r="Q75" s="134"/>
      <c r="R75" s="134"/>
      <c r="S75" s="134"/>
      <c r="T75" s="134"/>
      <c r="U75" s="134"/>
      <c r="V75" s="134"/>
      <c r="W75" s="134"/>
      <c r="X75" s="134"/>
      <c r="Y75" s="134"/>
      <c r="Z75" s="134"/>
      <c r="AA75" s="134"/>
      <c r="AB75" s="134"/>
      <c r="AC75" s="134"/>
      <c r="AD75" s="134"/>
      <c r="AE75" s="134"/>
      <c r="AF75" s="134"/>
      <c r="AG75" s="134"/>
      <c r="AH75" s="134"/>
      <c r="AI75" s="134"/>
      <c r="AJ75" s="134"/>
      <c r="AK75" s="134"/>
      <c r="AL75" s="134"/>
      <c r="AM75" s="134"/>
      <c r="AN75" s="134"/>
      <c r="AO75" s="134"/>
      <c r="AP75" s="134"/>
      <c r="AQ75" s="134"/>
      <c r="AR75" s="134"/>
      <c r="AS75" s="134"/>
      <c r="AT75" s="134"/>
    </row>
    <row r="76" spans="1:46" x14ac:dyDescent="0.4">
      <c r="A76" s="134"/>
      <c r="B76" s="134"/>
      <c r="C76" s="134"/>
      <c r="D76" s="134"/>
      <c r="E76" s="134"/>
      <c r="F76" s="134"/>
      <c r="G76" s="134"/>
      <c r="H76" s="134"/>
      <c r="I76" s="134"/>
      <c r="J76" s="134"/>
      <c r="K76" s="134"/>
      <c r="L76" s="134"/>
      <c r="M76" s="134"/>
      <c r="N76" s="134"/>
      <c r="O76" s="134"/>
      <c r="P76" s="134"/>
      <c r="Q76" s="134"/>
      <c r="R76" s="134"/>
      <c r="S76" s="134"/>
      <c r="T76" s="134"/>
      <c r="U76" s="134"/>
      <c r="V76" s="134"/>
      <c r="W76" s="134"/>
      <c r="X76" s="134"/>
      <c r="Y76" s="134"/>
      <c r="Z76" s="134"/>
      <c r="AA76" s="134"/>
      <c r="AB76" s="134"/>
      <c r="AC76" s="134"/>
      <c r="AD76" s="134"/>
      <c r="AE76" s="134"/>
      <c r="AF76" s="134"/>
      <c r="AG76" s="134"/>
      <c r="AH76" s="134"/>
      <c r="AI76" s="134"/>
      <c r="AJ76" s="134"/>
      <c r="AK76" s="134"/>
      <c r="AL76" s="134"/>
      <c r="AM76" s="134"/>
      <c r="AN76" s="134"/>
      <c r="AO76" s="134"/>
      <c r="AP76" s="134"/>
      <c r="AQ76" s="134"/>
      <c r="AR76" s="134"/>
      <c r="AS76" s="134"/>
      <c r="AT76" s="134"/>
    </row>
    <row r="77" spans="1:46" x14ac:dyDescent="0.4">
      <c r="A77" s="134"/>
      <c r="B77" s="134"/>
      <c r="C77" s="134"/>
      <c r="D77" s="134"/>
      <c r="E77" s="134"/>
      <c r="F77" s="134"/>
      <c r="G77" s="134"/>
      <c r="H77" s="134"/>
      <c r="I77" s="134"/>
      <c r="J77" s="134"/>
      <c r="K77" s="134"/>
      <c r="L77" s="134"/>
      <c r="M77" s="134"/>
      <c r="N77" s="134"/>
      <c r="O77" s="134"/>
      <c r="P77" s="134"/>
      <c r="Q77" s="134"/>
      <c r="R77" s="134"/>
      <c r="S77" s="134"/>
      <c r="T77" s="134"/>
      <c r="U77" s="134"/>
      <c r="V77" s="134"/>
      <c r="W77" s="134"/>
      <c r="X77" s="134"/>
      <c r="Y77" s="134"/>
      <c r="Z77" s="134"/>
      <c r="AA77" s="134"/>
      <c r="AB77" s="134"/>
      <c r="AC77" s="134"/>
      <c r="AD77" s="134"/>
      <c r="AE77" s="134"/>
      <c r="AF77" s="134"/>
      <c r="AG77" s="134"/>
      <c r="AH77" s="134"/>
      <c r="AI77" s="134"/>
      <c r="AJ77" s="134"/>
      <c r="AK77" s="134"/>
      <c r="AL77" s="134"/>
      <c r="AM77" s="134"/>
      <c r="AN77" s="134"/>
      <c r="AO77" s="134"/>
      <c r="AP77" s="134"/>
      <c r="AQ77" s="134"/>
      <c r="AR77" s="134"/>
      <c r="AS77" s="134"/>
      <c r="AT77" s="134"/>
    </row>
    <row r="78" spans="1:46" x14ac:dyDescent="0.4">
      <c r="A78" s="134"/>
      <c r="B78" s="134"/>
      <c r="C78" s="134"/>
      <c r="D78" s="134"/>
      <c r="E78" s="134"/>
      <c r="F78" s="134"/>
      <c r="G78" s="134"/>
      <c r="H78" s="134"/>
      <c r="I78" s="134"/>
      <c r="J78" s="134"/>
      <c r="K78" s="134"/>
      <c r="L78" s="134"/>
      <c r="M78" s="134"/>
      <c r="N78" s="134"/>
      <c r="O78" s="134"/>
      <c r="P78" s="134"/>
      <c r="Q78" s="134"/>
      <c r="R78" s="134"/>
      <c r="S78" s="134"/>
      <c r="T78" s="134"/>
      <c r="U78" s="134"/>
      <c r="V78" s="134"/>
      <c r="W78" s="134"/>
      <c r="X78" s="134"/>
      <c r="Y78" s="134"/>
      <c r="Z78" s="134"/>
      <c r="AA78" s="134"/>
      <c r="AB78" s="134"/>
      <c r="AC78" s="134"/>
      <c r="AD78" s="134"/>
      <c r="AE78" s="134"/>
      <c r="AF78" s="134"/>
      <c r="AG78" s="134"/>
      <c r="AH78" s="134"/>
      <c r="AI78" s="134"/>
      <c r="AJ78" s="134"/>
      <c r="AK78" s="134"/>
      <c r="AL78" s="134"/>
      <c r="AM78" s="134"/>
      <c r="AN78" s="134"/>
      <c r="AO78" s="134"/>
      <c r="AP78" s="134"/>
      <c r="AQ78" s="134"/>
      <c r="AR78" s="134"/>
      <c r="AS78" s="134"/>
      <c r="AT78" s="134"/>
    </row>
    <row r="79" spans="1:46" x14ac:dyDescent="0.4">
      <c r="A79" s="134"/>
      <c r="B79" s="134"/>
      <c r="C79" s="134"/>
      <c r="D79" s="134"/>
      <c r="E79" s="134"/>
      <c r="F79" s="134"/>
      <c r="G79" s="134"/>
      <c r="H79" s="134"/>
      <c r="I79" s="134"/>
      <c r="J79" s="134"/>
      <c r="K79" s="134"/>
      <c r="L79" s="134"/>
      <c r="M79" s="134"/>
      <c r="N79" s="134"/>
      <c r="O79" s="134"/>
      <c r="P79" s="134"/>
      <c r="Q79" s="134"/>
      <c r="R79" s="134"/>
      <c r="S79" s="134"/>
      <c r="T79" s="134"/>
      <c r="U79" s="134"/>
      <c r="V79" s="134"/>
      <c r="W79" s="134"/>
      <c r="X79" s="134"/>
      <c r="Y79" s="134"/>
      <c r="Z79" s="134"/>
      <c r="AA79" s="134"/>
      <c r="AB79" s="134"/>
      <c r="AC79" s="134"/>
      <c r="AD79" s="134"/>
      <c r="AE79" s="134"/>
      <c r="AF79" s="134"/>
      <c r="AG79" s="134"/>
      <c r="AH79" s="134"/>
      <c r="AI79" s="134"/>
      <c r="AJ79" s="134"/>
      <c r="AK79" s="134"/>
      <c r="AL79" s="134"/>
      <c r="AM79" s="134"/>
      <c r="AN79" s="134"/>
      <c r="AO79" s="134"/>
      <c r="AP79" s="134"/>
      <c r="AQ79" s="134"/>
      <c r="AR79" s="134"/>
      <c r="AS79" s="134"/>
      <c r="AT79" s="134"/>
    </row>
    <row r="80" spans="1:46" x14ac:dyDescent="0.4">
      <c r="A80" s="134"/>
      <c r="B80" s="134"/>
      <c r="C80" s="134"/>
      <c r="D80" s="134"/>
      <c r="E80" s="134"/>
      <c r="F80" s="134"/>
      <c r="G80" s="134"/>
      <c r="H80" s="134"/>
      <c r="I80" s="134"/>
      <c r="J80" s="134"/>
      <c r="K80" s="134"/>
      <c r="L80" s="134"/>
      <c r="M80" s="134"/>
      <c r="N80" s="134"/>
      <c r="O80" s="134"/>
      <c r="P80" s="134"/>
      <c r="Q80" s="134"/>
      <c r="R80" s="134"/>
      <c r="S80" s="134"/>
      <c r="T80" s="134"/>
      <c r="U80" s="134"/>
      <c r="V80" s="134"/>
      <c r="W80" s="134"/>
      <c r="X80" s="134"/>
      <c r="Y80" s="134"/>
      <c r="Z80" s="134"/>
      <c r="AA80" s="134"/>
      <c r="AB80" s="134"/>
      <c r="AC80" s="134"/>
      <c r="AD80" s="134"/>
      <c r="AE80" s="134"/>
      <c r="AF80" s="134"/>
      <c r="AG80" s="134"/>
      <c r="AH80" s="134"/>
      <c r="AI80" s="134"/>
      <c r="AJ80" s="134"/>
      <c r="AK80" s="134"/>
      <c r="AL80" s="134"/>
      <c r="AM80" s="134"/>
      <c r="AN80" s="134"/>
      <c r="AO80" s="134"/>
      <c r="AP80" s="134"/>
      <c r="AQ80" s="134"/>
      <c r="AR80" s="134"/>
      <c r="AS80" s="134"/>
      <c r="AT80" s="134"/>
    </row>
    <row r="81" spans="1:46" x14ac:dyDescent="0.4">
      <c r="A81" s="134"/>
      <c r="B81" s="134"/>
      <c r="C81" s="134"/>
      <c r="D81" s="134"/>
      <c r="E81" s="134"/>
      <c r="F81" s="134"/>
      <c r="G81" s="134"/>
      <c r="H81" s="134"/>
      <c r="I81" s="134"/>
      <c r="J81" s="134"/>
      <c r="K81" s="134"/>
      <c r="L81" s="134"/>
      <c r="M81" s="134"/>
      <c r="N81" s="134"/>
      <c r="O81" s="134"/>
      <c r="P81" s="134"/>
      <c r="Q81" s="134"/>
      <c r="R81" s="134"/>
      <c r="S81" s="134"/>
      <c r="T81" s="134"/>
      <c r="U81" s="134"/>
      <c r="V81" s="134"/>
      <c r="W81" s="134"/>
      <c r="X81" s="134"/>
      <c r="Y81" s="134"/>
      <c r="Z81" s="134"/>
      <c r="AA81" s="134"/>
      <c r="AB81" s="134"/>
      <c r="AC81" s="134"/>
      <c r="AD81" s="134"/>
      <c r="AE81" s="134"/>
      <c r="AF81" s="134"/>
      <c r="AG81" s="134"/>
      <c r="AH81" s="134"/>
      <c r="AI81" s="134"/>
      <c r="AJ81" s="134"/>
      <c r="AK81" s="134"/>
      <c r="AL81" s="134"/>
      <c r="AM81" s="134"/>
      <c r="AN81" s="134"/>
      <c r="AO81" s="134"/>
      <c r="AP81" s="134"/>
      <c r="AQ81" s="134"/>
      <c r="AR81" s="134"/>
      <c r="AS81" s="134"/>
      <c r="AT81" s="134"/>
    </row>
    <row r="82" spans="1:46" x14ac:dyDescent="0.4">
      <c r="A82" s="134"/>
      <c r="B82" s="134"/>
      <c r="C82" s="134"/>
      <c r="D82" s="134"/>
      <c r="E82" s="134"/>
      <c r="F82" s="134"/>
      <c r="G82" s="134"/>
      <c r="H82" s="134"/>
      <c r="I82" s="134"/>
      <c r="J82" s="134"/>
      <c r="K82" s="134"/>
      <c r="L82" s="134"/>
      <c r="M82" s="134"/>
      <c r="N82" s="134"/>
      <c r="O82" s="134"/>
      <c r="P82" s="134"/>
      <c r="Q82" s="134"/>
      <c r="R82" s="134"/>
      <c r="S82" s="134"/>
      <c r="T82" s="134"/>
      <c r="U82" s="134"/>
      <c r="V82" s="134"/>
      <c r="W82" s="134"/>
      <c r="X82" s="134"/>
      <c r="Y82" s="134"/>
      <c r="Z82" s="134"/>
      <c r="AA82" s="134"/>
      <c r="AB82" s="134"/>
      <c r="AC82" s="134"/>
      <c r="AD82" s="134"/>
      <c r="AE82" s="134"/>
      <c r="AF82" s="134"/>
      <c r="AG82" s="134"/>
      <c r="AH82" s="134"/>
      <c r="AI82" s="134"/>
      <c r="AJ82" s="134"/>
      <c r="AK82" s="134"/>
      <c r="AL82" s="134"/>
      <c r="AM82" s="134"/>
      <c r="AN82" s="134"/>
      <c r="AO82" s="134"/>
      <c r="AP82" s="134"/>
      <c r="AQ82" s="134"/>
      <c r="AR82" s="134"/>
      <c r="AS82" s="134"/>
      <c r="AT82" s="134"/>
    </row>
    <row r="83" spans="1:46" x14ac:dyDescent="0.4">
      <c r="A83" s="134"/>
      <c r="B83" s="134"/>
      <c r="C83" s="134"/>
      <c r="D83" s="134"/>
      <c r="E83" s="134"/>
      <c r="F83" s="134"/>
      <c r="G83" s="134"/>
      <c r="H83" s="134"/>
      <c r="I83" s="134"/>
      <c r="J83" s="134"/>
      <c r="K83" s="134"/>
      <c r="L83" s="134"/>
      <c r="M83" s="134"/>
      <c r="N83" s="134"/>
      <c r="O83" s="134"/>
      <c r="P83" s="134"/>
      <c r="Q83" s="134"/>
      <c r="R83" s="134"/>
      <c r="S83" s="134"/>
      <c r="T83" s="134"/>
      <c r="U83" s="134"/>
      <c r="V83" s="134"/>
      <c r="W83" s="134"/>
      <c r="X83" s="134"/>
      <c r="Y83" s="134"/>
      <c r="Z83" s="134"/>
      <c r="AA83" s="134"/>
      <c r="AB83" s="134"/>
      <c r="AC83" s="134"/>
      <c r="AD83" s="134"/>
      <c r="AE83" s="134"/>
      <c r="AF83" s="134"/>
      <c r="AG83" s="134"/>
      <c r="AH83" s="134"/>
      <c r="AI83" s="134"/>
      <c r="AJ83" s="134"/>
      <c r="AK83" s="134"/>
      <c r="AL83" s="134"/>
      <c r="AM83" s="134"/>
      <c r="AN83" s="134"/>
      <c r="AO83" s="134"/>
      <c r="AP83" s="134"/>
      <c r="AQ83" s="134"/>
      <c r="AR83" s="134"/>
      <c r="AS83" s="134"/>
      <c r="AT83" s="134"/>
    </row>
    <row r="84" spans="1:46" x14ac:dyDescent="0.4">
      <c r="A84" s="134"/>
      <c r="B84" s="134"/>
      <c r="C84" s="134"/>
      <c r="D84" s="134"/>
      <c r="E84" s="134"/>
      <c r="F84" s="134"/>
      <c r="G84" s="134"/>
      <c r="H84" s="134"/>
      <c r="I84" s="134"/>
      <c r="J84" s="134"/>
      <c r="K84" s="134"/>
      <c r="L84" s="134"/>
      <c r="M84" s="134"/>
      <c r="N84" s="134"/>
      <c r="O84" s="134"/>
      <c r="P84" s="134"/>
      <c r="Q84" s="134"/>
      <c r="R84" s="134"/>
      <c r="S84" s="134"/>
      <c r="T84" s="134"/>
      <c r="U84" s="134"/>
      <c r="V84" s="134"/>
      <c r="W84" s="134"/>
      <c r="X84" s="134"/>
      <c r="Y84" s="134"/>
      <c r="Z84" s="134"/>
      <c r="AA84" s="134"/>
      <c r="AB84" s="134"/>
      <c r="AC84" s="134"/>
      <c r="AD84" s="134"/>
      <c r="AE84" s="134"/>
      <c r="AF84" s="134"/>
      <c r="AG84" s="134"/>
      <c r="AH84" s="134"/>
      <c r="AI84" s="134"/>
      <c r="AJ84" s="134"/>
      <c r="AK84" s="134"/>
      <c r="AL84" s="134"/>
      <c r="AM84" s="134"/>
      <c r="AN84" s="134"/>
      <c r="AO84" s="134"/>
      <c r="AP84" s="134"/>
      <c r="AQ84" s="134"/>
      <c r="AR84" s="134"/>
      <c r="AS84" s="134"/>
      <c r="AT84" s="134"/>
    </row>
    <row r="85" spans="1:46" x14ac:dyDescent="0.4">
      <c r="A85" s="134"/>
      <c r="B85" s="134"/>
      <c r="C85" s="134"/>
      <c r="D85" s="134"/>
      <c r="E85" s="134"/>
      <c r="F85" s="134"/>
      <c r="G85" s="134"/>
      <c r="H85" s="134"/>
      <c r="I85" s="134"/>
      <c r="J85" s="134"/>
      <c r="K85" s="134"/>
      <c r="L85" s="134"/>
      <c r="M85" s="134"/>
      <c r="N85" s="134"/>
      <c r="O85" s="134"/>
      <c r="P85" s="134"/>
      <c r="Q85" s="134"/>
      <c r="R85" s="134"/>
      <c r="S85" s="134"/>
      <c r="T85" s="134"/>
      <c r="U85" s="134"/>
      <c r="V85" s="134"/>
      <c r="W85" s="134"/>
      <c r="X85" s="134"/>
      <c r="Y85" s="134"/>
      <c r="Z85" s="134"/>
      <c r="AA85" s="134"/>
      <c r="AB85" s="134"/>
      <c r="AC85" s="134"/>
      <c r="AD85" s="134"/>
      <c r="AE85" s="134"/>
      <c r="AF85" s="134"/>
      <c r="AG85" s="134"/>
      <c r="AH85" s="134"/>
      <c r="AI85" s="134"/>
      <c r="AJ85" s="134"/>
      <c r="AK85" s="134"/>
      <c r="AL85" s="134"/>
      <c r="AM85" s="134"/>
      <c r="AN85" s="134"/>
      <c r="AO85" s="134"/>
      <c r="AP85" s="134"/>
      <c r="AQ85" s="134"/>
      <c r="AR85" s="134"/>
      <c r="AS85" s="134"/>
      <c r="AT85" s="134"/>
    </row>
    <row r="86" spans="1:46" x14ac:dyDescent="0.4">
      <c r="A86" s="134"/>
      <c r="B86" s="134"/>
      <c r="C86" s="134"/>
      <c r="D86" s="134"/>
      <c r="E86" s="134"/>
      <c r="F86" s="134"/>
      <c r="G86" s="134"/>
      <c r="H86" s="134"/>
      <c r="I86" s="134"/>
      <c r="J86" s="134"/>
      <c r="K86" s="134"/>
      <c r="L86" s="134"/>
      <c r="M86" s="134"/>
      <c r="N86" s="134"/>
      <c r="O86" s="134"/>
      <c r="P86" s="134"/>
      <c r="Q86" s="134"/>
      <c r="R86" s="134"/>
      <c r="S86" s="134"/>
      <c r="T86" s="134"/>
      <c r="U86" s="134"/>
      <c r="V86" s="134"/>
      <c r="W86" s="134"/>
      <c r="X86" s="134"/>
      <c r="Y86" s="134"/>
      <c r="Z86" s="134"/>
      <c r="AA86" s="134"/>
      <c r="AB86" s="134"/>
      <c r="AC86" s="134"/>
      <c r="AD86" s="134"/>
      <c r="AE86" s="134"/>
      <c r="AF86" s="134"/>
      <c r="AG86" s="134"/>
      <c r="AH86" s="134"/>
      <c r="AI86" s="134"/>
      <c r="AJ86" s="134"/>
      <c r="AK86" s="134"/>
      <c r="AL86" s="134"/>
      <c r="AM86" s="134"/>
      <c r="AN86" s="134"/>
      <c r="AO86" s="134"/>
      <c r="AP86" s="134"/>
      <c r="AQ86" s="134"/>
      <c r="AR86" s="134"/>
      <c r="AS86" s="134"/>
      <c r="AT86" s="134"/>
    </row>
    <row r="87" spans="1:46" x14ac:dyDescent="0.4">
      <c r="A87" s="134"/>
      <c r="B87" s="134"/>
      <c r="C87" s="134"/>
      <c r="D87" s="134"/>
      <c r="E87" s="134"/>
      <c r="F87" s="134"/>
      <c r="G87" s="134"/>
      <c r="H87" s="134"/>
      <c r="I87" s="134"/>
      <c r="J87" s="134"/>
      <c r="K87" s="134"/>
      <c r="L87" s="134"/>
      <c r="M87" s="134"/>
      <c r="N87" s="134"/>
      <c r="O87" s="134"/>
      <c r="P87" s="134"/>
      <c r="Q87" s="134"/>
      <c r="R87" s="134"/>
      <c r="S87" s="134"/>
      <c r="T87" s="134"/>
      <c r="U87" s="134"/>
      <c r="V87" s="134"/>
      <c r="W87" s="134"/>
      <c r="X87" s="134"/>
      <c r="Y87" s="134"/>
      <c r="Z87" s="134"/>
      <c r="AA87" s="134"/>
      <c r="AB87" s="134"/>
      <c r="AC87" s="134"/>
      <c r="AD87" s="134"/>
      <c r="AE87" s="134"/>
      <c r="AF87" s="134"/>
      <c r="AG87" s="134"/>
      <c r="AH87" s="134"/>
      <c r="AI87" s="134"/>
      <c r="AJ87" s="134"/>
      <c r="AK87" s="134"/>
      <c r="AL87" s="134"/>
      <c r="AM87" s="134"/>
      <c r="AN87" s="134"/>
      <c r="AO87" s="134"/>
      <c r="AP87" s="134"/>
      <c r="AQ87" s="134"/>
      <c r="AR87" s="134"/>
      <c r="AS87" s="134"/>
      <c r="AT87" s="134"/>
    </row>
    <row r="88" spans="1:46" x14ac:dyDescent="0.4">
      <c r="A88" s="134"/>
      <c r="B88" s="134"/>
      <c r="C88" s="134"/>
      <c r="D88" s="134"/>
      <c r="E88" s="134"/>
      <c r="F88" s="134"/>
      <c r="G88" s="134"/>
      <c r="H88" s="134"/>
      <c r="I88" s="134"/>
      <c r="J88" s="134"/>
      <c r="K88" s="134"/>
      <c r="L88" s="134"/>
      <c r="M88" s="134"/>
      <c r="N88" s="134"/>
      <c r="O88" s="134"/>
      <c r="P88" s="134"/>
      <c r="Q88" s="134"/>
      <c r="R88" s="134"/>
      <c r="S88" s="134"/>
      <c r="T88" s="134"/>
      <c r="U88" s="134"/>
      <c r="V88" s="134"/>
      <c r="W88" s="134"/>
      <c r="X88" s="134"/>
      <c r="Y88" s="134"/>
      <c r="Z88" s="134"/>
      <c r="AA88" s="134"/>
      <c r="AB88" s="134"/>
      <c r="AC88" s="134"/>
      <c r="AD88" s="134"/>
      <c r="AE88" s="134"/>
      <c r="AF88" s="134"/>
      <c r="AG88" s="134"/>
      <c r="AH88" s="134"/>
      <c r="AI88" s="134"/>
      <c r="AJ88" s="134"/>
      <c r="AK88" s="134"/>
      <c r="AL88" s="134"/>
      <c r="AM88" s="134"/>
      <c r="AN88" s="134"/>
      <c r="AO88" s="134"/>
      <c r="AP88" s="134"/>
      <c r="AQ88" s="134"/>
      <c r="AR88" s="134"/>
      <c r="AS88" s="134"/>
      <c r="AT88" s="134"/>
    </row>
    <row r="89" spans="1:46" x14ac:dyDescent="0.4">
      <c r="A89" s="134"/>
      <c r="B89" s="134"/>
      <c r="C89" s="134"/>
      <c r="D89" s="134"/>
      <c r="E89" s="134"/>
      <c r="F89" s="134"/>
      <c r="G89" s="134"/>
      <c r="H89" s="134"/>
      <c r="I89" s="134"/>
      <c r="J89" s="134"/>
      <c r="K89" s="134"/>
      <c r="L89" s="134"/>
      <c r="M89" s="134"/>
      <c r="N89" s="134"/>
      <c r="O89" s="134"/>
      <c r="P89" s="134"/>
      <c r="Q89" s="134"/>
      <c r="R89" s="134"/>
      <c r="S89" s="134"/>
      <c r="T89" s="134"/>
      <c r="U89" s="134"/>
      <c r="V89" s="134"/>
      <c r="W89" s="134"/>
      <c r="X89" s="134"/>
      <c r="Y89" s="134"/>
      <c r="Z89" s="134"/>
      <c r="AA89" s="134"/>
      <c r="AB89" s="134"/>
      <c r="AC89" s="134"/>
      <c r="AD89" s="134"/>
      <c r="AE89" s="134"/>
      <c r="AF89" s="134"/>
      <c r="AG89" s="134"/>
      <c r="AH89" s="134"/>
      <c r="AI89" s="134"/>
      <c r="AJ89" s="134"/>
      <c r="AK89" s="134"/>
      <c r="AL89" s="134"/>
      <c r="AM89" s="134"/>
      <c r="AN89" s="134"/>
      <c r="AO89" s="134"/>
      <c r="AP89" s="134"/>
      <c r="AQ89" s="134"/>
      <c r="AR89" s="134"/>
      <c r="AS89" s="134"/>
      <c r="AT89" s="134"/>
    </row>
    <row r="90" spans="1:46" x14ac:dyDescent="0.4">
      <c r="A90" s="134"/>
      <c r="B90" s="134"/>
      <c r="C90" s="134"/>
      <c r="D90" s="134"/>
      <c r="E90" s="134"/>
      <c r="F90" s="134"/>
      <c r="G90" s="134"/>
      <c r="H90" s="134"/>
      <c r="I90" s="134"/>
      <c r="J90" s="134"/>
      <c r="K90" s="134"/>
      <c r="L90" s="134"/>
      <c r="M90" s="134"/>
      <c r="N90" s="134"/>
      <c r="O90" s="134"/>
      <c r="P90" s="134"/>
      <c r="Q90" s="134"/>
      <c r="R90" s="134"/>
      <c r="S90" s="134"/>
      <c r="T90" s="134"/>
      <c r="U90" s="134"/>
      <c r="V90" s="134"/>
      <c r="W90" s="134"/>
      <c r="X90" s="134"/>
      <c r="Y90" s="134"/>
      <c r="Z90" s="134"/>
      <c r="AA90" s="134"/>
      <c r="AB90" s="134"/>
      <c r="AC90" s="134"/>
      <c r="AD90" s="134"/>
      <c r="AE90" s="134"/>
      <c r="AF90" s="134"/>
      <c r="AG90" s="134"/>
      <c r="AH90" s="134"/>
      <c r="AI90" s="134"/>
      <c r="AJ90" s="134"/>
      <c r="AK90" s="134"/>
      <c r="AL90" s="134"/>
      <c r="AM90" s="134"/>
      <c r="AN90" s="134"/>
      <c r="AO90" s="134"/>
      <c r="AP90" s="134"/>
      <c r="AQ90" s="134"/>
      <c r="AR90" s="134"/>
      <c r="AS90" s="134"/>
      <c r="AT90" s="134"/>
    </row>
    <row r="91" spans="1:46" x14ac:dyDescent="0.4">
      <c r="A91" s="134"/>
      <c r="B91" s="134"/>
      <c r="C91" s="134"/>
      <c r="D91" s="134"/>
      <c r="E91" s="134"/>
      <c r="F91" s="134"/>
      <c r="G91" s="134"/>
      <c r="H91" s="134"/>
      <c r="I91" s="134"/>
      <c r="J91" s="134"/>
      <c r="K91" s="134"/>
      <c r="L91" s="134"/>
      <c r="M91" s="134"/>
      <c r="N91" s="134"/>
      <c r="O91" s="134"/>
      <c r="P91" s="134"/>
      <c r="Q91" s="134"/>
      <c r="R91" s="134"/>
      <c r="S91" s="134"/>
      <c r="T91" s="134"/>
      <c r="U91" s="134"/>
      <c r="V91" s="134"/>
      <c r="W91" s="134"/>
      <c r="X91" s="134"/>
      <c r="Y91" s="134"/>
      <c r="Z91" s="134"/>
      <c r="AA91" s="134"/>
      <c r="AB91" s="134"/>
      <c r="AC91" s="134"/>
      <c r="AD91" s="134"/>
      <c r="AE91" s="134"/>
      <c r="AF91" s="134"/>
      <c r="AG91" s="134"/>
      <c r="AH91" s="134"/>
      <c r="AI91" s="134"/>
      <c r="AJ91" s="134"/>
      <c r="AK91" s="134"/>
      <c r="AL91" s="134"/>
      <c r="AM91" s="134"/>
      <c r="AN91" s="134"/>
      <c r="AO91" s="134"/>
      <c r="AP91" s="134"/>
      <c r="AQ91" s="134"/>
      <c r="AR91" s="134"/>
      <c r="AS91" s="134"/>
      <c r="AT91" s="134"/>
    </row>
    <row r="92" spans="1:46" x14ac:dyDescent="0.4">
      <c r="A92" s="134"/>
      <c r="B92" s="134"/>
      <c r="C92" s="134"/>
      <c r="D92" s="134"/>
      <c r="E92" s="134"/>
      <c r="F92" s="134"/>
      <c r="G92" s="134"/>
      <c r="H92" s="134"/>
      <c r="I92" s="134"/>
      <c r="J92" s="134"/>
      <c r="K92" s="134"/>
      <c r="L92" s="134"/>
      <c r="M92" s="134"/>
      <c r="N92" s="134"/>
      <c r="O92" s="134"/>
      <c r="P92" s="134"/>
      <c r="Q92" s="134"/>
      <c r="R92" s="134"/>
      <c r="S92" s="134"/>
      <c r="T92" s="134"/>
      <c r="U92" s="134"/>
      <c r="V92" s="134"/>
      <c r="W92" s="134"/>
      <c r="X92" s="134"/>
      <c r="Y92" s="134"/>
      <c r="Z92" s="134"/>
      <c r="AA92" s="134"/>
      <c r="AB92" s="134"/>
      <c r="AC92" s="134"/>
      <c r="AD92" s="134"/>
      <c r="AE92" s="134"/>
      <c r="AF92" s="134"/>
      <c r="AG92" s="134"/>
      <c r="AH92" s="134"/>
      <c r="AI92" s="134"/>
      <c r="AJ92" s="134"/>
      <c r="AK92" s="134"/>
      <c r="AL92" s="134"/>
      <c r="AM92" s="134"/>
      <c r="AN92" s="134"/>
      <c r="AO92" s="134"/>
      <c r="AP92" s="134"/>
      <c r="AQ92" s="134"/>
      <c r="AR92" s="134"/>
      <c r="AS92" s="134"/>
      <c r="AT92" s="134"/>
    </row>
    <row r="93" spans="1:46" x14ac:dyDescent="0.4">
      <c r="A93" s="134"/>
      <c r="B93" s="134"/>
      <c r="C93" s="134"/>
      <c r="D93" s="134"/>
      <c r="E93" s="134"/>
      <c r="F93" s="134"/>
      <c r="G93" s="134"/>
      <c r="H93" s="134"/>
      <c r="I93" s="134"/>
      <c r="J93" s="134"/>
      <c r="K93" s="134"/>
      <c r="L93" s="134"/>
      <c r="M93" s="134"/>
      <c r="N93" s="134"/>
      <c r="O93" s="134"/>
      <c r="P93" s="134"/>
      <c r="Q93" s="134"/>
      <c r="R93" s="134"/>
      <c r="S93" s="134"/>
      <c r="T93" s="134"/>
      <c r="U93" s="134"/>
      <c r="V93" s="134"/>
      <c r="W93" s="134"/>
      <c r="X93" s="134"/>
      <c r="Y93" s="134"/>
      <c r="Z93" s="134"/>
      <c r="AA93" s="134"/>
      <c r="AB93" s="134"/>
      <c r="AC93" s="134"/>
      <c r="AD93" s="134"/>
      <c r="AE93" s="134"/>
      <c r="AF93" s="134"/>
      <c r="AG93" s="134"/>
      <c r="AH93" s="134"/>
      <c r="AI93" s="134"/>
      <c r="AJ93" s="134"/>
      <c r="AK93" s="134"/>
      <c r="AL93" s="134"/>
      <c r="AM93" s="134"/>
      <c r="AN93" s="134"/>
      <c r="AO93" s="134"/>
      <c r="AP93" s="134"/>
      <c r="AQ93" s="134"/>
      <c r="AR93" s="134"/>
      <c r="AS93" s="134"/>
      <c r="AT93" s="134"/>
    </row>
    <row r="94" spans="1:46" x14ac:dyDescent="0.4">
      <c r="A94" s="134"/>
      <c r="B94" s="134"/>
      <c r="C94" s="134"/>
      <c r="D94" s="134"/>
      <c r="E94" s="134"/>
      <c r="F94" s="134"/>
      <c r="G94" s="134"/>
      <c r="H94" s="134"/>
      <c r="I94" s="134"/>
      <c r="J94" s="134"/>
      <c r="K94" s="134"/>
      <c r="L94" s="134"/>
      <c r="M94" s="134"/>
      <c r="N94" s="134"/>
      <c r="O94" s="134"/>
      <c r="P94" s="134"/>
      <c r="Q94" s="134"/>
      <c r="R94" s="134"/>
      <c r="S94" s="134"/>
      <c r="T94" s="134"/>
      <c r="U94" s="134"/>
      <c r="V94" s="134"/>
      <c r="W94" s="134"/>
      <c r="X94" s="134"/>
      <c r="Y94" s="134"/>
      <c r="Z94" s="134"/>
      <c r="AA94" s="134"/>
      <c r="AB94" s="134"/>
      <c r="AC94" s="134"/>
      <c r="AD94" s="134"/>
      <c r="AE94" s="134"/>
      <c r="AF94" s="134"/>
      <c r="AG94" s="134"/>
      <c r="AH94" s="134"/>
      <c r="AI94" s="134"/>
      <c r="AJ94" s="134"/>
      <c r="AK94" s="134"/>
      <c r="AL94" s="134"/>
      <c r="AM94" s="134"/>
      <c r="AN94" s="134"/>
      <c r="AO94" s="134"/>
      <c r="AP94" s="134"/>
      <c r="AQ94" s="134"/>
      <c r="AR94" s="134"/>
      <c r="AS94" s="134"/>
      <c r="AT94" s="134"/>
    </row>
    <row r="95" spans="1:46" x14ac:dyDescent="0.4">
      <c r="A95" s="134"/>
      <c r="B95" s="134"/>
      <c r="C95" s="134"/>
      <c r="D95" s="134"/>
      <c r="E95" s="134"/>
      <c r="F95" s="134"/>
      <c r="G95" s="134"/>
      <c r="H95" s="134"/>
      <c r="I95" s="134"/>
      <c r="J95" s="134"/>
      <c r="K95" s="134"/>
      <c r="L95" s="134"/>
      <c r="M95" s="134"/>
      <c r="N95" s="134"/>
      <c r="O95" s="134"/>
      <c r="P95" s="134"/>
      <c r="Q95" s="134"/>
      <c r="R95" s="134"/>
      <c r="S95" s="134"/>
      <c r="T95" s="134"/>
      <c r="U95" s="134"/>
      <c r="V95" s="134"/>
      <c r="W95" s="134"/>
      <c r="X95" s="134"/>
      <c r="Y95" s="134"/>
      <c r="Z95" s="134"/>
      <c r="AA95" s="134"/>
      <c r="AB95" s="134"/>
      <c r="AC95" s="134"/>
      <c r="AD95" s="134"/>
      <c r="AE95" s="134"/>
      <c r="AF95" s="134"/>
      <c r="AG95" s="134"/>
      <c r="AH95" s="134"/>
      <c r="AI95" s="134"/>
      <c r="AJ95" s="134"/>
      <c r="AK95" s="134"/>
      <c r="AL95" s="134"/>
      <c r="AM95" s="134"/>
      <c r="AN95" s="134"/>
      <c r="AO95" s="134"/>
      <c r="AP95" s="134"/>
      <c r="AQ95" s="134"/>
      <c r="AR95" s="134"/>
      <c r="AS95" s="134"/>
      <c r="AT95" s="134"/>
    </row>
    <row r="96" spans="1:46" x14ac:dyDescent="0.4">
      <c r="A96" s="134"/>
      <c r="B96" s="134"/>
      <c r="C96" s="134"/>
      <c r="D96" s="134"/>
      <c r="E96" s="134"/>
      <c r="F96" s="134"/>
      <c r="G96" s="134"/>
      <c r="H96" s="134"/>
      <c r="I96" s="134"/>
      <c r="J96" s="134"/>
      <c r="K96" s="134"/>
      <c r="L96" s="134"/>
      <c r="M96" s="134"/>
      <c r="N96" s="134"/>
      <c r="O96" s="134"/>
      <c r="P96" s="134"/>
      <c r="Q96" s="134"/>
      <c r="R96" s="134"/>
      <c r="S96" s="134"/>
      <c r="T96" s="134"/>
      <c r="U96" s="134"/>
      <c r="V96" s="134"/>
      <c r="W96" s="134"/>
      <c r="X96" s="134"/>
      <c r="Y96" s="134"/>
      <c r="Z96" s="134"/>
      <c r="AA96" s="134"/>
      <c r="AB96" s="134"/>
      <c r="AC96" s="134"/>
      <c r="AD96" s="134"/>
      <c r="AE96" s="134"/>
      <c r="AF96" s="134"/>
      <c r="AG96" s="134"/>
      <c r="AH96" s="134"/>
      <c r="AI96" s="134"/>
      <c r="AJ96" s="134"/>
      <c r="AK96" s="134"/>
      <c r="AL96" s="134"/>
      <c r="AM96" s="134"/>
      <c r="AN96" s="134"/>
      <c r="AO96" s="134"/>
      <c r="AP96" s="134"/>
      <c r="AQ96" s="134"/>
      <c r="AR96" s="134"/>
      <c r="AS96" s="134"/>
      <c r="AT96" s="134"/>
    </row>
    <row r="97" spans="1:46" x14ac:dyDescent="0.4">
      <c r="A97" s="134"/>
      <c r="B97" s="134"/>
      <c r="C97" s="134"/>
      <c r="D97" s="134"/>
      <c r="E97" s="134"/>
      <c r="F97" s="134"/>
      <c r="G97" s="134"/>
      <c r="H97" s="134"/>
      <c r="I97" s="134"/>
      <c r="J97" s="134"/>
      <c r="K97" s="134"/>
      <c r="L97" s="134"/>
      <c r="M97" s="134"/>
      <c r="N97" s="134"/>
      <c r="O97" s="134"/>
      <c r="P97" s="134"/>
      <c r="Q97" s="134"/>
      <c r="R97" s="134"/>
      <c r="S97" s="134"/>
      <c r="T97" s="134"/>
      <c r="U97" s="134"/>
      <c r="V97" s="134"/>
      <c r="W97" s="134"/>
      <c r="X97" s="134"/>
      <c r="Y97" s="134"/>
      <c r="Z97" s="134"/>
      <c r="AA97" s="134"/>
      <c r="AB97" s="134"/>
      <c r="AC97" s="134"/>
      <c r="AD97" s="134"/>
      <c r="AE97" s="134"/>
      <c r="AF97" s="134"/>
      <c r="AG97" s="134"/>
      <c r="AH97" s="134"/>
      <c r="AI97" s="134"/>
      <c r="AJ97" s="134"/>
      <c r="AK97" s="134"/>
      <c r="AL97" s="134"/>
      <c r="AM97" s="134"/>
      <c r="AN97" s="134"/>
      <c r="AO97" s="134"/>
      <c r="AP97" s="134"/>
      <c r="AQ97" s="134"/>
      <c r="AR97" s="134"/>
      <c r="AS97" s="134"/>
      <c r="AT97" s="134"/>
    </row>
    <row r="98" spans="1:46" x14ac:dyDescent="0.4">
      <c r="A98" s="134"/>
      <c r="B98" s="134"/>
      <c r="C98" s="134"/>
      <c r="D98" s="134"/>
      <c r="E98" s="134"/>
      <c r="F98" s="134"/>
      <c r="G98" s="134"/>
      <c r="H98" s="134"/>
      <c r="I98" s="134"/>
      <c r="J98" s="134"/>
      <c r="K98" s="134"/>
      <c r="L98" s="134"/>
      <c r="M98" s="134"/>
      <c r="N98" s="134"/>
      <c r="O98" s="134"/>
      <c r="P98" s="134"/>
      <c r="Q98" s="134"/>
      <c r="R98" s="134"/>
      <c r="S98" s="134"/>
      <c r="T98" s="134"/>
      <c r="U98" s="134"/>
      <c r="V98" s="134"/>
      <c r="W98" s="134"/>
      <c r="X98" s="134"/>
      <c r="Y98" s="134"/>
      <c r="Z98" s="134"/>
      <c r="AA98" s="134"/>
      <c r="AB98" s="134"/>
      <c r="AC98" s="134"/>
      <c r="AD98" s="134"/>
      <c r="AE98" s="134"/>
      <c r="AF98" s="134"/>
      <c r="AG98" s="134"/>
      <c r="AH98" s="134"/>
      <c r="AI98" s="134"/>
      <c r="AJ98" s="134"/>
      <c r="AK98" s="134"/>
      <c r="AL98" s="134"/>
      <c r="AM98" s="134"/>
      <c r="AN98" s="134"/>
      <c r="AO98" s="134"/>
      <c r="AP98" s="134"/>
      <c r="AQ98" s="134"/>
      <c r="AR98" s="134"/>
      <c r="AS98" s="134"/>
      <c r="AT98" s="134"/>
    </row>
    <row r="99" spans="1:46" x14ac:dyDescent="0.4">
      <c r="A99" s="134"/>
      <c r="B99" s="134"/>
      <c r="C99" s="134"/>
      <c r="D99" s="134"/>
      <c r="E99" s="134"/>
      <c r="F99" s="134"/>
      <c r="G99" s="134"/>
      <c r="H99" s="134"/>
      <c r="I99" s="134"/>
      <c r="J99" s="134"/>
      <c r="K99" s="134"/>
      <c r="L99" s="134"/>
      <c r="M99" s="134"/>
      <c r="N99" s="134"/>
      <c r="O99" s="134"/>
      <c r="P99" s="134"/>
      <c r="Q99" s="134"/>
      <c r="R99" s="134"/>
      <c r="S99" s="134"/>
      <c r="T99" s="134"/>
      <c r="U99" s="134"/>
      <c r="V99" s="134"/>
      <c r="W99" s="134"/>
      <c r="X99" s="134"/>
      <c r="Y99" s="134"/>
      <c r="Z99" s="134"/>
      <c r="AA99" s="134"/>
      <c r="AB99" s="134"/>
      <c r="AC99" s="134"/>
      <c r="AD99" s="134"/>
      <c r="AE99" s="134"/>
      <c r="AF99" s="134"/>
      <c r="AG99" s="134"/>
      <c r="AH99" s="134"/>
      <c r="AI99" s="134"/>
      <c r="AJ99" s="134"/>
      <c r="AK99" s="134"/>
      <c r="AL99" s="134"/>
      <c r="AM99" s="134"/>
      <c r="AN99" s="134"/>
      <c r="AO99" s="134"/>
      <c r="AP99" s="134"/>
      <c r="AQ99" s="134"/>
      <c r="AR99" s="134"/>
      <c r="AS99" s="134"/>
      <c r="AT99" s="134"/>
    </row>
    <row r="100" spans="1:46" x14ac:dyDescent="0.4">
      <c r="A100" s="134"/>
      <c r="B100" s="134"/>
      <c r="C100" s="134"/>
      <c r="D100" s="134"/>
      <c r="E100" s="134"/>
      <c r="F100" s="134"/>
      <c r="G100" s="134"/>
      <c r="H100" s="134"/>
      <c r="I100" s="134"/>
      <c r="J100" s="134"/>
      <c r="K100" s="134"/>
      <c r="L100" s="134"/>
      <c r="M100" s="134"/>
      <c r="N100" s="134"/>
      <c r="O100" s="134"/>
      <c r="P100" s="134"/>
      <c r="Q100" s="134"/>
      <c r="R100" s="134"/>
      <c r="S100" s="134"/>
      <c r="T100" s="134"/>
      <c r="U100" s="134"/>
      <c r="V100" s="134"/>
      <c r="W100" s="134"/>
      <c r="X100" s="134"/>
      <c r="Y100" s="134"/>
      <c r="Z100" s="134"/>
      <c r="AA100" s="134"/>
      <c r="AB100" s="134"/>
      <c r="AC100" s="134"/>
      <c r="AD100" s="134"/>
      <c r="AE100" s="134"/>
      <c r="AF100" s="134"/>
      <c r="AG100" s="134"/>
      <c r="AH100" s="134"/>
      <c r="AI100" s="134"/>
      <c r="AJ100" s="134"/>
      <c r="AK100" s="134"/>
      <c r="AL100" s="134"/>
      <c r="AM100" s="134"/>
      <c r="AN100" s="134"/>
      <c r="AO100" s="134"/>
      <c r="AP100" s="134"/>
      <c r="AQ100" s="134"/>
      <c r="AR100" s="134"/>
      <c r="AS100" s="134"/>
      <c r="AT100" s="134"/>
    </row>
    <row r="101" spans="1:46" x14ac:dyDescent="0.4">
      <c r="A101" s="134"/>
      <c r="B101" s="134"/>
      <c r="C101" s="134"/>
      <c r="D101" s="134"/>
      <c r="E101" s="134"/>
      <c r="F101" s="134"/>
      <c r="G101" s="134"/>
      <c r="H101" s="134"/>
      <c r="I101" s="134"/>
      <c r="J101" s="134"/>
      <c r="K101" s="134"/>
      <c r="L101" s="134"/>
      <c r="M101" s="134"/>
      <c r="N101" s="134"/>
      <c r="O101" s="134"/>
      <c r="P101" s="134"/>
      <c r="Q101" s="134"/>
      <c r="R101" s="134"/>
      <c r="S101" s="134"/>
      <c r="T101" s="134"/>
      <c r="U101" s="134"/>
      <c r="V101" s="134"/>
      <c r="W101" s="134"/>
      <c r="X101" s="134"/>
      <c r="Y101" s="134"/>
      <c r="Z101" s="134"/>
      <c r="AA101" s="134"/>
      <c r="AB101" s="134"/>
      <c r="AC101" s="134"/>
      <c r="AD101" s="134"/>
      <c r="AE101" s="134"/>
      <c r="AF101" s="134"/>
      <c r="AG101" s="134"/>
      <c r="AH101" s="134"/>
      <c r="AI101" s="134"/>
      <c r="AJ101" s="134"/>
      <c r="AK101" s="134"/>
      <c r="AL101" s="134"/>
      <c r="AM101" s="134"/>
      <c r="AN101" s="134"/>
      <c r="AO101" s="134"/>
      <c r="AP101" s="134"/>
      <c r="AQ101" s="134"/>
      <c r="AR101" s="134"/>
      <c r="AS101" s="134"/>
      <c r="AT101" s="134"/>
    </row>
    <row r="102" spans="1:46" x14ac:dyDescent="0.4">
      <c r="A102" s="134"/>
      <c r="B102" s="134"/>
      <c r="C102" s="134"/>
      <c r="D102" s="134"/>
      <c r="E102" s="134"/>
      <c r="F102" s="134"/>
      <c r="G102" s="134"/>
      <c r="H102" s="134"/>
      <c r="I102" s="134"/>
      <c r="J102" s="134"/>
      <c r="K102" s="134"/>
      <c r="L102" s="134"/>
      <c r="M102" s="134"/>
      <c r="N102" s="134"/>
      <c r="O102" s="134"/>
      <c r="P102" s="134"/>
      <c r="Q102" s="134"/>
      <c r="R102" s="134"/>
      <c r="S102" s="134"/>
      <c r="T102" s="134"/>
      <c r="U102" s="134"/>
      <c r="V102" s="134"/>
      <c r="W102" s="134"/>
      <c r="X102" s="134"/>
      <c r="Y102" s="134"/>
      <c r="Z102" s="134"/>
      <c r="AA102" s="134"/>
      <c r="AB102" s="134"/>
      <c r="AC102" s="134"/>
      <c r="AD102" s="134"/>
      <c r="AE102" s="134"/>
      <c r="AF102" s="134"/>
      <c r="AG102" s="134"/>
      <c r="AH102" s="134"/>
      <c r="AI102" s="134"/>
      <c r="AJ102" s="134"/>
      <c r="AK102" s="134"/>
      <c r="AL102" s="134"/>
      <c r="AM102" s="134"/>
      <c r="AN102" s="134"/>
      <c r="AO102" s="134"/>
      <c r="AP102" s="134"/>
      <c r="AQ102" s="134"/>
      <c r="AR102" s="134"/>
      <c r="AS102" s="134"/>
      <c r="AT102" s="134"/>
    </row>
  </sheetData>
  <sheetProtection algorithmName="SHA-512" hashValue="TlQFzut94bVsnSZVeGhWIUfdyLVschbmCuAOz5oAkOSq1AIzJzZrpVka/+kdUIV7Rn48RGYsdFVilhm5AGJelA==" saltValue="NmaVLLqrhWMBkDFq0m113A==" spinCount="100000" sheet="1" objects="1" scenarios="1"/>
  <mergeCells count="70">
    <mergeCell ref="G4:G5"/>
    <mergeCell ref="K1:AC2"/>
    <mergeCell ref="A1:B2"/>
    <mergeCell ref="C1:C2"/>
    <mergeCell ref="A4:A5"/>
    <mergeCell ref="B4:B5"/>
    <mergeCell ref="C4:C5"/>
    <mergeCell ref="D4:D5"/>
    <mergeCell ref="E4:E5"/>
    <mergeCell ref="F4:F5"/>
    <mergeCell ref="M4:M5"/>
    <mergeCell ref="N4:P4"/>
    <mergeCell ref="AC4:AC5"/>
    <mergeCell ref="H3:L3"/>
    <mergeCell ref="H4:L5"/>
    <mergeCell ref="F1:J2"/>
    <mergeCell ref="AD10:AD13"/>
    <mergeCell ref="AE10:AG15"/>
    <mergeCell ref="H11:L11"/>
    <mergeCell ref="H12:L12"/>
    <mergeCell ref="H13:L13"/>
    <mergeCell ref="H14:L14"/>
    <mergeCell ref="H15:L15"/>
    <mergeCell ref="A6:A15"/>
    <mergeCell ref="H6:L6"/>
    <mergeCell ref="AC6:AC15"/>
    <mergeCell ref="H7:L7"/>
    <mergeCell ref="H8:L8"/>
    <mergeCell ref="H9:L9"/>
    <mergeCell ref="H10:L10"/>
    <mergeCell ref="A26:G26"/>
    <mergeCell ref="I26:L26"/>
    <mergeCell ref="A18:G18"/>
    <mergeCell ref="I18:L18"/>
    <mergeCell ref="A19:G21"/>
    <mergeCell ref="I19:L19"/>
    <mergeCell ref="I20:L20"/>
    <mergeCell ref="I21:L21"/>
    <mergeCell ref="A22:E23"/>
    <mergeCell ref="F22:G23"/>
    <mergeCell ref="I29:L29"/>
    <mergeCell ref="I30:L30"/>
    <mergeCell ref="H31:L31"/>
    <mergeCell ref="I22:L22"/>
    <mergeCell ref="H23:L23"/>
    <mergeCell ref="AI12:AN13"/>
    <mergeCell ref="A30:E31"/>
    <mergeCell ref="F30:G31"/>
    <mergeCell ref="A38:E39"/>
    <mergeCell ref="F38:G39"/>
    <mergeCell ref="I38:L38"/>
    <mergeCell ref="H39:L39"/>
    <mergeCell ref="A34:G34"/>
    <mergeCell ref="I34:L34"/>
    <mergeCell ref="A35:G37"/>
    <mergeCell ref="I35:L35"/>
    <mergeCell ref="I36:L36"/>
    <mergeCell ref="I37:L37"/>
    <mergeCell ref="A27:G29"/>
    <mergeCell ref="I27:L27"/>
    <mergeCell ref="I28:L28"/>
    <mergeCell ref="AF2:AG2"/>
    <mergeCell ref="AI4:AN4"/>
    <mergeCell ref="AI6:AN6"/>
    <mergeCell ref="AI10:AN10"/>
    <mergeCell ref="AI11:AN11"/>
    <mergeCell ref="AE7:AG7"/>
    <mergeCell ref="AE8:AG8"/>
    <mergeCell ref="AE4:AG6"/>
    <mergeCell ref="AI1:AN2"/>
  </mergeCells>
  <pageMargins left="0.7" right="0.7" top="0.75" bottom="0.75" header="0.3" footer="0.3"/>
  <pageSetup paperSize="9" scale="6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oglio13">
    <pageSetUpPr fitToPage="1"/>
  </sheetPr>
  <dimension ref="A1:AY39"/>
  <sheetViews>
    <sheetView zoomScale="75" zoomScaleNormal="75" workbookViewId="0">
      <selection activeCell="C1" sqref="C1:C2"/>
    </sheetView>
  </sheetViews>
  <sheetFormatPr defaultRowHeight="13.15" x14ac:dyDescent="0.4"/>
  <cols>
    <col min="1" max="1" width="7" customWidth="1"/>
    <col min="2" max="2" width="3.85546875" customWidth="1"/>
    <col min="3" max="3" width="28.640625" customWidth="1"/>
    <col min="4" max="5" width="18.85546875" customWidth="1"/>
    <col min="6" max="6" width="15.640625" customWidth="1"/>
    <col min="7" max="7" width="12.640625" customWidth="1"/>
    <col min="8" max="8" width="5.640625" customWidth="1"/>
    <col min="9" max="12" width="1.85546875" customWidth="1"/>
    <col min="13" max="13" width="9.640625" customWidth="1"/>
    <col min="14" max="16" width="6.140625" customWidth="1"/>
    <col min="17" max="26" width="0" hidden="1" customWidth="1"/>
    <col min="27" max="27" width="0.140625" customWidth="1"/>
    <col min="28" max="28" width="2" customWidth="1"/>
    <col min="29" max="29" width="12.640625" customWidth="1"/>
    <col min="30" max="30" width="2.640625" customWidth="1"/>
    <col min="31" max="31" width="20.35546875" customWidth="1"/>
    <col min="32" max="32" width="1.640625" customWidth="1"/>
    <col min="33" max="33" width="6.640625" customWidth="1"/>
    <col min="34" max="34" width="2.640625" customWidth="1"/>
    <col min="39" max="39" width="2.640625" customWidth="1"/>
  </cols>
  <sheetData>
    <row r="1" spans="1:51" ht="25.15" customHeight="1" thickBot="1" x14ac:dyDescent="0.45">
      <c r="A1" s="704" t="s">
        <v>108</v>
      </c>
      <c r="B1" s="705"/>
      <c r="C1" s="708"/>
      <c r="D1" s="210" t="s">
        <v>84</v>
      </c>
      <c r="E1" s="211" t="s">
        <v>5</v>
      </c>
      <c r="F1" s="727" t="s">
        <v>142</v>
      </c>
      <c r="G1" s="728"/>
      <c r="H1" s="728"/>
      <c r="I1" s="728"/>
      <c r="J1" s="728"/>
      <c r="K1" s="721" t="str">
        <f>IF(+'SCHEDE '!B2=0,"Inserire il nome nel file SCHEDE",+'SCHEDE '!B2)</f>
        <v/>
      </c>
      <c r="L1" s="722"/>
      <c r="M1" s="722"/>
      <c r="N1" s="722"/>
      <c r="O1" s="722"/>
      <c r="P1" s="722"/>
      <c r="Q1" s="722"/>
      <c r="R1" s="722"/>
      <c r="S1" s="722"/>
      <c r="T1" s="722"/>
      <c r="U1" s="722"/>
      <c r="V1" s="722"/>
      <c r="W1" s="722"/>
      <c r="X1" s="722"/>
      <c r="Y1" s="722"/>
      <c r="Z1" s="722"/>
      <c r="AA1" s="722"/>
      <c r="AB1" s="722"/>
      <c r="AC1" s="723"/>
      <c r="AD1" s="134"/>
      <c r="AE1" s="134"/>
      <c r="AF1" s="134"/>
      <c r="AG1" s="134"/>
      <c r="AH1" s="134"/>
      <c r="AI1" s="774" t="s">
        <v>230</v>
      </c>
      <c r="AJ1" s="775"/>
      <c r="AK1" s="775"/>
      <c r="AL1" s="775"/>
      <c r="AM1" s="775"/>
      <c r="AN1" s="776"/>
      <c r="AO1" s="134"/>
      <c r="AP1" s="134"/>
      <c r="AQ1" s="134"/>
      <c r="AR1" s="134"/>
      <c r="AS1" s="134"/>
      <c r="AT1" s="134"/>
      <c r="AU1" s="134"/>
      <c r="AV1" s="134"/>
      <c r="AW1" s="134"/>
      <c r="AX1" s="134"/>
      <c r="AY1" s="134"/>
    </row>
    <row r="2" spans="1:51" ht="25.15" customHeight="1" thickBot="1" x14ac:dyDescent="0.45">
      <c r="A2" s="706"/>
      <c r="B2" s="707"/>
      <c r="C2" s="709"/>
      <c r="D2" s="192"/>
      <c r="E2" s="193"/>
      <c r="F2" s="729"/>
      <c r="G2" s="730"/>
      <c r="H2" s="730"/>
      <c r="I2" s="730"/>
      <c r="J2" s="730"/>
      <c r="K2" s="724"/>
      <c r="L2" s="725"/>
      <c r="M2" s="725"/>
      <c r="N2" s="725"/>
      <c r="O2" s="725"/>
      <c r="P2" s="725"/>
      <c r="Q2" s="725"/>
      <c r="R2" s="725"/>
      <c r="S2" s="725"/>
      <c r="T2" s="725"/>
      <c r="U2" s="725"/>
      <c r="V2" s="725"/>
      <c r="W2" s="725"/>
      <c r="X2" s="725"/>
      <c r="Y2" s="725"/>
      <c r="Z2" s="725"/>
      <c r="AA2" s="725"/>
      <c r="AB2" s="725"/>
      <c r="AC2" s="726"/>
      <c r="AD2" s="134"/>
      <c r="AE2" s="163" t="s">
        <v>7</v>
      </c>
      <c r="AF2" s="639" t="str">
        <f>+Start!X4</f>
        <v>21.2</v>
      </c>
      <c r="AG2" s="640"/>
      <c r="AH2" s="134"/>
      <c r="AI2" s="777"/>
      <c r="AJ2" s="778"/>
      <c r="AK2" s="778"/>
      <c r="AL2" s="778"/>
      <c r="AM2" s="778"/>
      <c r="AN2" s="779"/>
      <c r="AO2" s="134"/>
      <c r="AP2" s="134"/>
      <c r="AQ2" s="134"/>
      <c r="AR2" s="134"/>
      <c r="AS2" s="134"/>
      <c r="AT2" s="134"/>
      <c r="AU2" s="134"/>
      <c r="AV2" s="134"/>
      <c r="AW2" s="134"/>
      <c r="AX2" s="134"/>
      <c r="AY2" s="134"/>
    </row>
    <row r="3" spans="1:51" ht="25.15" customHeight="1" thickBot="1" x14ac:dyDescent="0.45">
      <c r="A3" s="153"/>
      <c r="B3" s="153"/>
      <c r="C3" s="153"/>
      <c r="D3" s="153"/>
      <c r="E3" s="153"/>
      <c r="F3" s="191"/>
      <c r="G3" s="189" t="s">
        <v>134</v>
      </c>
      <c r="H3" s="711" t="s">
        <v>143</v>
      </c>
      <c r="I3" s="712"/>
      <c r="J3" s="712"/>
      <c r="K3" s="712"/>
      <c r="L3" s="713"/>
      <c r="M3" s="153"/>
      <c r="N3" s="153"/>
      <c r="O3" s="134"/>
      <c r="P3" s="134"/>
      <c r="Q3" s="134"/>
      <c r="R3" s="134"/>
      <c r="S3" s="134"/>
      <c r="T3" s="134"/>
      <c r="U3" s="134"/>
      <c r="V3" s="134"/>
      <c r="W3" s="134"/>
      <c r="X3" s="134"/>
      <c r="Y3" s="134"/>
      <c r="Z3" s="134"/>
      <c r="AA3" s="134"/>
      <c r="AB3" s="134"/>
      <c r="AC3" s="134"/>
      <c r="AD3" s="134"/>
      <c r="AE3" s="134"/>
      <c r="AF3" s="134"/>
      <c r="AG3" s="134"/>
      <c r="AH3" s="134"/>
      <c r="AI3" s="134"/>
      <c r="AJ3" s="134"/>
      <c r="AK3" s="134"/>
      <c r="AL3" s="134"/>
      <c r="AM3" s="134"/>
      <c r="AN3" s="134"/>
      <c r="AO3" s="134"/>
      <c r="AP3" s="134"/>
      <c r="AQ3" s="134"/>
      <c r="AR3" s="134"/>
      <c r="AS3" s="134"/>
      <c r="AT3" s="134"/>
      <c r="AU3" s="134"/>
      <c r="AV3" s="134"/>
      <c r="AW3" s="134"/>
      <c r="AX3" s="134"/>
      <c r="AY3" s="134"/>
    </row>
    <row r="4" spans="1:51" ht="30" customHeight="1" thickTop="1" x14ac:dyDescent="0.4">
      <c r="A4" s="784" t="s">
        <v>108</v>
      </c>
      <c r="B4" s="664" t="s">
        <v>89</v>
      </c>
      <c r="C4" s="716" t="s">
        <v>83</v>
      </c>
      <c r="D4" s="714" t="s">
        <v>84</v>
      </c>
      <c r="E4" s="714" t="s">
        <v>5</v>
      </c>
      <c r="F4" s="666" t="s">
        <v>107</v>
      </c>
      <c r="G4" s="702" t="s">
        <v>151</v>
      </c>
      <c r="H4" s="731" t="s">
        <v>149</v>
      </c>
      <c r="I4" s="732"/>
      <c r="J4" s="732"/>
      <c r="K4" s="732"/>
      <c r="L4" s="733"/>
      <c r="M4" s="694" t="s">
        <v>6</v>
      </c>
      <c r="N4" s="696" t="s">
        <v>88</v>
      </c>
      <c r="O4" s="697"/>
      <c r="P4" s="698"/>
      <c r="Q4" s="95" t="s">
        <v>90</v>
      </c>
      <c r="R4" s="95" t="s">
        <v>91</v>
      </c>
      <c r="S4" s="95" t="s">
        <v>92</v>
      </c>
      <c r="T4" s="95" t="s">
        <v>93</v>
      </c>
      <c r="U4" s="95" t="s">
        <v>94</v>
      </c>
      <c r="V4" s="95" t="s">
        <v>95</v>
      </c>
      <c r="W4" s="95" t="s">
        <v>96</v>
      </c>
      <c r="X4" s="95" t="s">
        <v>97</v>
      </c>
      <c r="Y4" s="95" t="s">
        <v>98</v>
      </c>
      <c r="AA4" s="90"/>
      <c r="AB4" s="134"/>
      <c r="AC4" s="786" t="s">
        <v>135</v>
      </c>
      <c r="AD4" s="135"/>
      <c r="AE4" s="649" t="s">
        <v>111</v>
      </c>
      <c r="AF4" s="650"/>
      <c r="AG4" s="651"/>
      <c r="AH4" s="134"/>
      <c r="AI4" s="780" t="s">
        <v>144</v>
      </c>
      <c r="AJ4" s="780"/>
      <c r="AK4" s="780"/>
      <c r="AL4" s="780"/>
      <c r="AM4" s="780"/>
      <c r="AN4" s="780"/>
      <c r="AO4" s="134"/>
      <c r="AP4" s="134"/>
      <c r="AQ4" s="134"/>
      <c r="AR4" s="134"/>
      <c r="AS4" s="134"/>
      <c r="AT4" s="134"/>
      <c r="AU4" s="134"/>
      <c r="AV4" s="134"/>
      <c r="AW4" s="134"/>
      <c r="AX4" s="134"/>
      <c r="AY4" s="134"/>
    </row>
    <row r="5" spans="1:51" ht="30" customHeight="1" thickBot="1" x14ac:dyDescent="0.45">
      <c r="A5" s="785"/>
      <c r="B5" s="665"/>
      <c r="C5" s="717"/>
      <c r="D5" s="715"/>
      <c r="E5" s="715"/>
      <c r="F5" s="667"/>
      <c r="G5" s="703"/>
      <c r="H5" s="734"/>
      <c r="I5" s="735"/>
      <c r="J5" s="735"/>
      <c r="K5" s="735"/>
      <c r="L5" s="736"/>
      <c r="M5" s="695"/>
      <c r="N5" s="89" t="s">
        <v>85</v>
      </c>
      <c r="O5" s="4" t="s">
        <v>86</v>
      </c>
      <c r="P5" s="5" t="s">
        <v>87</v>
      </c>
      <c r="Q5" s="95" t="s">
        <v>99</v>
      </c>
      <c r="R5" s="96"/>
      <c r="S5" s="96"/>
      <c r="T5" s="96"/>
      <c r="U5" s="96"/>
      <c r="V5" s="96"/>
      <c r="W5" s="96"/>
      <c r="X5" s="96"/>
      <c r="Y5" s="96"/>
      <c r="AA5" s="90"/>
      <c r="AB5" s="134"/>
      <c r="AC5" s="787"/>
      <c r="AD5" s="135"/>
      <c r="AE5" s="652"/>
      <c r="AF5" s="653"/>
      <c r="AG5" s="654"/>
      <c r="AH5" s="134"/>
      <c r="AI5" s="397" t="s">
        <v>145</v>
      </c>
      <c r="AJ5" s="397"/>
      <c r="AK5" s="397"/>
      <c r="AL5" s="397"/>
      <c r="AM5" s="398"/>
      <c r="AN5" s="408"/>
      <c r="AO5" s="134"/>
      <c r="AP5" s="134"/>
      <c r="AQ5" s="134"/>
      <c r="AR5" s="134"/>
      <c r="AS5" s="134"/>
      <c r="AT5" s="134"/>
      <c r="AU5" s="134"/>
      <c r="AV5" s="134"/>
      <c r="AW5" s="134"/>
      <c r="AX5" s="134"/>
      <c r="AY5" s="134"/>
    </row>
    <row r="6" spans="1:51" ht="25.15" customHeight="1" thickTop="1" thickBot="1" x14ac:dyDescent="0.6">
      <c r="A6" s="691" t="str">
        <f>IF(+Anno_1=0,"",+Anno_1)</f>
        <v/>
      </c>
      <c r="B6" s="91">
        <v>1</v>
      </c>
      <c r="C6" s="155"/>
      <c r="D6" s="201"/>
      <c r="E6" s="202"/>
      <c r="F6" s="154" t="str">
        <f t="shared" ref="F6:F15" si="0">IF(OR(D6=0,E6=0,+Anno_1=0),"",IF(OR(E6&gt;data_2,D6&lt;data_1),"DATA ERRATA","ok"))</f>
        <v/>
      </c>
      <c r="G6" s="199"/>
      <c r="H6" s="699"/>
      <c r="I6" s="700"/>
      <c r="J6" s="700"/>
      <c r="K6" s="700"/>
      <c r="L6" s="701"/>
      <c r="M6" s="195">
        <f>IF(G6=0,0,      IF(H6=0,0,IF(AND(G6&lt;&gt;"AA",G6&lt;&gt;"AT",G6&lt;&gt;"CS",G6&lt;&gt;"ALTRO"),"ERRORE",IF(AND(H6&lt;&gt;"NON",H6&lt;&gt;"SS",H6&lt;&gt;"ENTE"),"ERRORE",ROUND(E6-D6+1,0)))))</f>
        <v>0</v>
      </c>
      <c r="N6" s="100">
        <f t="shared" ref="N6:N9" si="1">FLOOR(R6,1)</f>
        <v>0</v>
      </c>
      <c r="O6" s="97">
        <f>FLOOR(V6,1)</f>
        <v>0</v>
      </c>
      <c r="P6" s="102">
        <f t="shared" ref="P6:P9" si="2">U6-X6</f>
        <v>0</v>
      </c>
      <c r="Q6" s="92">
        <f t="shared" ref="Q6:Q9" si="3">T6+X6+Y6</f>
        <v>0</v>
      </c>
      <c r="R6" s="93">
        <f t="shared" ref="R6:R9" si="4">M6/365</f>
        <v>0</v>
      </c>
      <c r="S6" s="93">
        <f t="shared" ref="S6:S16" si="5">FLOOR(R6,1)</f>
        <v>0</v>
      </c>
      <c r="T6" s="93">
        <f t="shared" ref="T6:T16" si="6">S6*365</f>
        <v>0</v>
      </c>
      <c r="U6" s="93">
        <f t="shared" ref="U6:U9" si="7">M6-T6</f>
        <v>0</v>
      </c>
      <c r="V6" s="93">
        <f t="shared" ref="V6:V16" si="8">U6/30</f>
        <v>0</v>
      </c>
      <c r="W6" s="93">
        <f t="shared" ref="W6:W16" si="9">FLOOR(V6,1)</f>
        <v>0</v>
      </c>
      <c r="X6" s="93">
        <f t="shared" ref="X6:X16" si="10">W6*30</f>
        <v>0</v>
      </c>
      <c r="Y6" s="6">
        <f t="shared" ref="Y6:Y9" si="11">U6-X6</f>
        <v>0</v>
      </c>
      <c r="AA6" s="90"/>
      <c r="AB6" s="134"/>
      <c r="AC6" s="691" t="str">
        <f>IF(+Anno_1=0,"",+Anno_1)</f>
        <v/>
      </c>
      <c r="AD6" s="136"/>
      <c r="AE6" s="652"/>
      <c r="AF6" s="653"/>
      <c r="AG6" s="654"/>
      <c r="AH6" s="134"/>
      <c r="AI6" s="780" t="s">
        <v>146</v>
      </c>
      <c r="AJ6" s="780"/>
      <c r="AK6" s="780"/>
      <c r="AL6" s="780"/>
      <c r="AM6" s="780"/>
      <c r="AN6" s="780"/>
      <c r="AO6" s="134"/>
      <c r="AP6" s="134"/>
      <c r="AQ6" s="134"/>
      <c r="AR6" s="134"/>
      <c r="AS6" s="134"/>
      <c r="AT6" s="134"/>
      <c r="AU6" s="134"/>
      <c r="AV6" s="134"/>
      <c r="AW6" s="134"/>
      <c r="AX6" s="134"/>
      <c r="AY6" s="134"/>
    </row>
    <row r="7" spans="1:51" ht="25.15" customHeight="1" thickBot="1" x14ac:dyDescent="0.6">
      <c r="A7" s="692"/>
      <c r="B7" s="91">
        <v>2</v>
      </c>
      <c r="C7" s="155"/>
      <c r="D7" s="201"/>
      <c r="E7" s="202"/>
      <c r="F7" s="154" t="str">
        <f t="shared" si="0"/>
        <v/>
      </c>
      <c r="G7" s="199"/>
      <c r="H7" s="699"/>
      <c r="I7" s="700"/>
      <c r="J7" s="700"/>
      <c r="K7" s="700"/>
      <c r="L7" s="701"/>
      <c r="M7" s="196">
        <f>IF(G7=0,0,      IF(H7=0,0,IF(AND(G7&lt;&gt;"AA",G7&lt;&gt;"AT",G7&lt;&gt;"CS",G7&lt;&gt;"ALTRO"),"ERRORE",IF(AND(H7&lt;&gt;"NON",H7&lt;&gt;"SS",H7&lt;&gt;"ENTE"),"ERRORE",ROUND(E7-D7+1,0)))))</f>
        <v>0</v>
      </c>
      <c r="N7" s="100">
        <f t="shared" si="1"/>
        <v>0</v>
      </c>
      <c r="O7" s="101">
        <f t="shared" ref="O7:O9" si="12">FLOOR(V7,1)</f>
        <v>0</v>
      </c>
      <c r="P7" s="102">
        <f t="shared" si="2"/>
        <v>0</v>
      </c>
      <c r="Q7" s="92">
        <f t="shared" si="3"/>
        <v>0</v>
      </c>
      <c r="R7" s="93">
        <f t="shared" si="4"/>
        <v>0</v>
      </c>
      <c r="S7" s="93">
        <f t="shared" si="5"/>
        <v>0</v>
      </c>
      <c r="T7" s="93">
        <f t="shared" si="6"/>
        <v>0</v>
      </c>
      <c r="U7" s="93">
        <f t="shared" si="7"/>
        <v>0</v>
      </c>
      <c r="V7" s="93">
        <f t="shared" si="8"/>
        <v>0</v>
      </c>
      <c r="W7" s="93">
        <f t="shared" si="9"/>
        <v>0</v>
      </c>
      <c r="X7" s="93">
        <f t="shared" si="10"/>
        <v>0</v>
      </c>
      <c r="Y7" s="6">
        <f t="shared" si="11"/>
        <v>0</v>
      </c>
      <c r="AA7" s="90"/>
      <c r="AB7" s="134"/>
      <c r="AC7" s="692"/>
      <c r="AD7" s="137"/>
      <c r="AE7" s="686" t="s">
        <v>155</v>
      </c>
      <c r="AF7" s="687"/>
      <c r="AG7" s="688"/>
      <c r="AH7" s="134"/>
      <c r="AI7" s="397" t="s">
        <v>147</v>
      </c>
      <c r="AJ7" s="397"/>
      <c r="AK7" s="397"/>
      <c r="AL7" s="398"/>
      <c r="AM7" s="399"/>
      <c r="AN7" s="408"/>
      <c r="AO7" s="134"/>
      <c r="AP7" s="134"/>
      <c r="AQ7" s="134"/>
      <c r="AR7" s="134"/>
      <c r="AS7" s="134"/>
      <c r="AT7" s="134"/>
      <c r="AU7" s="134"/>
      <c r="AV7" s="134"/>
      <c r="AW7" s="134"/>
      <c r="AX7" s="134"/>
      <c r="AY7" s="134"/>
    </row>
    <row r="8" spans="1:51" ht="25.15" customHeight="1" thickBot="1" x14ac:dyDescent="0.6">
      <c r="A8" s="692"/>
      <c r="B8" s="91">
        <v>3</v>
      </c>
      <c r="C8" s="155"/>
      <c r="D8" s="201"/>
      <c r="E8" s="202"/>
      <c r="F8" s="154" t="str">
        <f t="shared" si="0"/>
        <v/>
      </c>
      <c r="G8" s="199"/>
      <c r="H8" s="699"/>
      <c r="I8" s="700"/>
      <c r="J8" s="700"/>
      <c r="K8" s="700"/>
      <c r="L8" s="701"/>
      <c r="M8" s="196">
        <f t="shared" ref="M8:M15" si="13">IF(G8=0,0,      IF(H8=0,0,IF(AND(G8&lt;&gt;"AA",G8&lt;&gt;"AT",G8&lt;&gt;"CS",G8&lt;&gt;"ALTRO"),"ERRORE",IF(AND(H8&lt;&gt;"NON",H8&lt;&gt;"SS",H8&lt;&gt;"ENTE"),"ERRORE",ROUND(E8-D8+1,0)))))</f>
        <v>0</v>
      </c>
      <c r="N8" s="100">
        <f t="shared" si="1"/>
        <v>0</v>
      </c>
      <c r="O8" s="101">
        <f t="shared" si="12"/>
        <v>0</v>
      </c>
      <c r="P8" s="102">
        <f t="shared" si="2"/>
        <v>0</v>
      </c>
      <c r="Q8" s="92">
        <f t="shared" si="3"/>
        <v>0</v>
      </c>
      <c r="R8" s="93">
        <f t="shared" si="4"/>
        <v>0</v>
      </c>
      <c r="S8" s="93">
        <f t="shared" si="5"/>
        <v>0</v>
      </c>
      <c r="T8" s="93">
        <f t="shared" si="6"/>
        <v>0</v>
      </c>
      <c r="U8" s="93">
        <f t="shared" si="7"/>
        <v>0</v>
      </c>
      <c r="V8" s="93">
        <f t="shared" si="8"/>
        <v>0</v>
      </c>
      <c r="W8" s="93">
        <f t="shared" si="9"/>
        <v>0</v>
      </c>
      <c r="X8" s="93">
        <f t="shared" si="10"/>
        <v>0</v>
      </c>
      <c r="Y8" s="6">
        <f t="shared" si="11"/>
        <v>0</v>
      </c>
      <c r="AA8" s="90"/>
      <c r="AB8" s="134"/>
      <c r="AC8" s="692"/>
      <c r="AD8" s="137"/>
      <c r="AE8" s="683" t="s">
        <v>131</v>
      </c>
      <c r="AF8" s="684"/>
      <c r="AG8" s="685"/>
      <c r="AH8" s="134"/>
      <c r="AI8" s="166"/>
      <c r="AJ8" s="166"/>
      <c r="AK8" s="166"/>
      <c r="AL8" s="166"/>
      <c r="AM8" s="166"/>
      <c r="AN8" s="134"/>
      <c r="AO8" s="134"/>
      <c r="AP8" s="134"/>
      <c r="AQ8" s="134"/>
      <c r="AR8" s="134"/>
      <c r="AS8" s="134"/>
      <c r="AT8" s="134"/>
      <c r="AU8" s="134"/>
      <c r="AV8" s="134"/>
      <c r="AW8" s="134"/>
      <c r="AX8" s="134"/>
      <c r="AY8" s="134"/>
    </row>
    <row r="9" spans="1:51" ht="25.15" customHeight="1" thickBot="1" x14ac:dyDescent="0.6">
      <c r="A9" s="692"/>
      <c r="B9" s="91">
        <v>4</v>
      </c>
      <c r="C9" s="155"/>
      <c r="D9" s="201"/>
      <c r="E9" s="202"/>
      <c r="F9" s="154" t="str">
        <f t="shared" si="0"/>
        <v/>
      </c>
      <c r="G9" s="199"/>
      <c r="H9" s="699"/>
      <c r="I9" s="700"/>
      <c r="J9" s="700"/>
      <c r="K9" s="700"/>
      <c r="L9" s="701"/>
      <c r="M9" s="196">
        <f t="shared" si="13"/>
        <v>0</v>
      </c>
      <c r="N9" s="100">
        <f t="shared" si="1"/>
        <v>0</v>
      </c>
      <c r="O9" s="101">
        <f t="shared" si="12"/>
        <v>0</v>
      </c>
      <c r="P9" s="102">
        <f t="shared" si="2"/>
        <v>0</v>
      </c>
      <c r="Q9" s="92">
        <f t="shared" si="3"/>
        <v>0</v>
      </c>
      <c r="R9" s="93">
        <f t="shared" si="4"/>
        <v>0</v>
      </c>
      <c r="S9" s="93">
        <f t="shared" si="5"/>
        <v>0</v>
      </c>
      <c r="T9" s="93">
        <f t="shared" si="6"/>
        <v>0</v>
      </c>
      <c r="U9" s="93">
        <f t="shared" si="7"/>
        <v>0</v>
      </c>
      <c r="V9" s="93">
        <f t="shared" si="8"/>
        <v>0</v>
      </c>
      <c r="W9" s="93">
        <f t="shared" si="9"/>
        <v>0</v>
      </c>
      <c r="X9" s="93">
        <f t="shared" si="10"/>
        <v>0</v>
      </c>
      <c r="Y9" s="6">
        <f t="shared" si="11"/>
        <v>0</v>
      </c>
      <c r="AA9" s="90"/>
      <c r="AB9" s="134"/>
      <c r="AC9" s="692"/>
      <c r="AD9" s="137"/>
      <c r="AE9" s="137"/>
      <c r="AF9" s="137"/>
      <c r="AG9" s="137"/>
      <c r="AH9" s="134"/>
      <c r="AI9" s="166"/>
      <c r="AJ9" s="166"/>
      <c r="AK9" s="166"/>
      <c r="AL9" s="166"/>
      <c r="AM9" s="166"/>
      <c r="AN9" s="134"/>
      <c r="AO9" s="134"/>
      <c r="AP9" s="134"/>
      <c r="AQ9" s="134"/>
      <c r="AR9" s="134"/>
      <c r="AS9" s="134"/>
      <c r="AT9" s="134"/>
      <c r="AU9" s="134"/>
      <c r="AV9" s="134"/>
      <c r="AW9" s="134"/>
      <c r="AX9" s="134"/>
      <c r="AY9" s="134"/>
    </row>
    <row r="10" spans="1:51" ht="25.15" customHeight="1" thickBot="1" x14ac:dyDescent="0.6">
      <c r="A10" s="692"/>
      <c r="B10" s="91">
        <v>5</v>
      </c>
      <c r="C10" s="155"/>
      <c r="D10" s="201"/>
      <c r="E10" s="202"/>
      <c r="F10" s="154" t="str">
        <f t="shared" si="0"/>
        <v/>
      </c>
      <c r="G10" s="199"/>
      <c r="H10" s="699"/>
      <c r="I10" s="700"/>
      <c r="J10" s="700"/>
      <c r="K10" s="700"/>
      <c r="L10" s="701"/>
      <c r="M10" s="196">
        <f t="shared" si="13"/>
        <v>0</v>
      </c>
      <c r="N10" s="100">
        <f>FLOOR(R10,1)</f>
        <v>0</v>
      </c>
      <c r="O10" s="101">
        <f>FLOOR(V10,1)</f>
        <v>0</v>
      </c>
      <c r="P10" s="102">
        <f>U10-X10</f>
        <v>0</v>
      </c>
      <c r="Q10" s="92">
        <f>T10+X10+Y10</f>
        <v>0</v>
      </c>
      <c r="R10" s="93">
        <f>M10/365</f>
        <v>0</v>
      </c>
      <c r="S10" s="93">
        <f>FLOOR(R10,1)</f>
        <v>0</v>
      </c>
      <c r="T10" s="93">
        <f>S10*365</f>
        <v>0</v>
      </c>
      <c r="U10" s="93">
        <f>M10-T10</f>
        <v>0</v>
      </c>
      <c r="V10" s="93">
        <f>U10/30</f>
        <v>0</v>
      </c>
      <c r="W10" s="93">
        <f>FLOOR(V10,1)</f>
        <v>0</v>
      </c>
      <c r="X10" s="93">
        <f>W10*30</f>
        <v>0</v>
      </c>
      <c r="Y10" s="6">
        <f>U10-X10</f>
        <v>0</v>
      </c>
      <c r="AA10" s="90"/>
      <c r="AB10" s="134"/>
      <c r="AC10" s="692"/>
      <c r="AD10" s="710"/>
      <c r="AE10" s="655" t="s">
        <v>112</v>
      </c>
      <c r="AF10" s="656"/>
      <c r="AG10" s="657"/>
      <c r="AH10" s="134"/>
      <c r="AI10" s="781" t="s">
        <v>153</v>
      </c>
      <c r="AJ10" s="782"/>
      <c r="AK10" s="782"/>
      <c r="AL10" s="782"/>
      <c r="AM10" s="782"/>
      <c r="AN10" s="783"/>
      <c r="AO10" s="134"/>
      <c r="AP10" s="134"/>
      <c r="AQ10" s="134"/>
      <c r="AR10" s="134"/>
      <c r="AS10" s="134"/>
      <c r="AT10" s="134"/>
      <c r="AU10" s="134"/>
      <c r="AV10" s="134"/>
      <c r="AW10" s="134"/>
      <c r="AX10" s="134"/>
      <c r="AY10" s="134"/>
    </row>
    <row r="11" spans="1:51" ht="25.15" customHeight="1" thickBot="1" x14ac:dyDescent="0.6">
      <c r="A11" s="692"/>
      <c r="B11" s="91">
        <v>6</v>
      </c>
      <c r="C11" s="155"/>
      <c r="D11" s="201"/>
      <c r="E11" s="202"/>
      <c r="F11" s="154" t="str">
        <f t="shared" si="0"/>
        <v/>
      </c>
      <c r="G11" s="199"/>
      <c r="H11" s="699"/>
      <c r="I11" s="700"/>
      <c r="J11" s="700"/>
      <c r="K11" s="700"/>
      <c r="L11" s="701"/>
      <c r="M11" s="196">
        <f t="shared" si="13"/>
        <v>0</v>
      </c>
      <c r="N11" s="100">
        <f t="shared" ref="N11:N13" si="14">FLOOR(R11,1)</f>
        <v>0</v>
      </c>
      <c r="O11" s="101">
        <f t="shared" ref="O11:O13" si="15">FLOOR(V11,1)</f>
        <v>0</v>
      </c>
      <c r="P11" s="102">
        <f t="shared" ref="P11:P13" si="16">U11-X11</f>
        <v>0</v>
      </c>
      <c r="Q11" s="92">
        <f t="shared" ref="Q11:Q13" si="17">T11+X11+Y11</f>
        <v>0</v>
      </c>
      <c r="R11" s="93">
        <f t="shared" ref="R11:R13" si="18">M11/365</f>
        <v>0</v>
      </c>
      <c r="S11" s="93">
        <f t="shared" si="5"/>
        <v>0</v>
      </c>
      <c r="T11" s="93">
        <f t="shared" si="6"/>
        <v>0</v>
      </c>
      <c r="U11" s="93">
        <f t="shared" ref="U11:U13" si="19">M11-T11</f>
        <v>0</v>
      </c>
      <c r="V11" s="93">
        <f t="shared" si="8"/>
        <v>0</v>
      </c>
      <c r="W11" s="93">
        <f t="shared" si="9"/>
        <v>0</v>
      </c>
      <c r="X11" s="93">
        <f t="shared" si="10"/>
        <v>0</v>
      </c>
      <c r="Y11" s="6">
        <f t="shared" ref="Y11:Y13" si="20">U11-X11</f>
        <v>0</v>
      </c>
      <c r="AA11" s="90"/>
      <c r="AB11" s="134"/>
      <c r="AC11" s="692"/>
      <c r="AD11" s="710"/>
      <c r="AE11" s="658"/>
      <c r="AF11" s="659"/>
      <c r="AG11" s="660"/>
      <c r="AH11" s="134"/>
      <c r="AI11" s="781" t="s">
        <v>148</v>
      </c>
      <c r="AJ11" s="782"/>
      <c r="AK11" s="782"/>
      <c r="AL11" s="782"/>
      <c r="AM11" s="782"/>
      <c r="AN11" s="783"/>
      <c r="AO11" s="134"/>
      <c r="AP11" s="134"/>
      <c r="AQ11" s="134"/>
      <c r="AR11" s="134"/>
      <c r="AS11" s="134"/>
      <c r="AT11" s="134"/>
      <c r="AU11" s="134"/>
      <c r="AV11" s="134"/>
      <c r="AW11" s="134"/>
      <c r="AX11" s="134"/>
      <c r="AY11" s="134"/>
    </row>
    <row r="12" spans="1:51" ht="25.15" customHeight="1" thickBot="1" x14ac:dyDescent="0.6">
      <c r="A12" s="692"/>
      <c r="B12" s="91">
        <v>7</v>
      </c>
      <c r="C12" s="155"/>
      <c r="D12" s="201"/>
      <c r="E12" s="202"/>
      <c r="F12" s="154" t="str">
        <f t="shared" si="0"/>
        <v/>
      </c>
      <c r="G12" s="199"/>
      <c r="H12" s="699"/>
      <c r="I12" s="700"/>
      <c r="J12" s="700"/>
      <c r="K12" s="700"/>
      <c r="L12" s="701"/>
      <c r="M12" s="196">
        <f t="shared" si="13"/>
        <v>0</v>
      </c>
      <c r="N12" s="100">
        <f t="shared" si="14"/>
        <v>0</v>
      </c>
      <c r="O12" s="101">
        <f t="shared" si="15"/>
        <v>0</v>
      </c>
      <c r="P12" s="102">
        <f t="shared" si="16"/>
        <v>0</v>
      </c>
      <c r="Q12" s="92">
        <f t="shared" si="17"/>
        <v>0</v>
      </c>
      <c r="R12" s="93">
        <f t="shared" si="18"/>
        <v>0</v>
      </c>
      <c r="S12" s="93">
        <f t="shared" si="5"/>
        <v>0</v>
      </c>
      <c r="T12" s="93">
        <f t="shared" si="6"/>
        <v>0</v>
      </c>
      <c r="U12" s="93">
        <f t="shared" si="19"/>
        <v>0</v>
      </c>
      <c r="V12" s="93">
        <f t="shared" si="8"/>
        <v>0</v>
      </c>
      <c r="W12" s="93">
        <f t="shared" si="9"/>
        <v>0</v>
      </c>
      <c r="X12" s="93">
        <f t="shared" si="10"/>
        <v>0</v>
      </c>
      <c r="Y12" s="6">
        <f t="shared" si="20"/>
        <v>0</v>
      </c>
      <c r="AA12" s="90"/>
      <c r="AB12" s="134"/>
      <c r="AC12" s="692"/>
      <c r="AD12" s="710"/>
      <c r="AE12" s="658"/>
      <c r="AF12" s="659"/>
      <c r="AG12" s="660"/>
      <c r="AH12" s="134"/>
      <c r="AI12" s="737" t="s">
        <v>231</v>
      </c>
      <c r="AJ12" s="738"/>
      <c r="AK12" s="738"/>
      <c r="AL12" s="738"/>
      <c r="AM12" s="738"/>
      <c r="AN12" s="739"/>
      <c r="AO12" s="134"/>
      <c r="AP12" s="134"/>
      <c r="AQ12" s="134"/>
      <c r="AR12" s="134"/>
      <c r="AS12" s="134"/>
      <c r="AT12" s="134"/>
      <c r="AU12" s="134"/>
      <c r="AV12" s="134"/>
      <c r="AW12" s="134"/>
      <c r="AX12" s="134"/>
      <c r="AY12" s="134"/>
    </row>
    <row r="13" spans="1:51" ht="25.15" customHeight="1" thickBot="1" x14ac:dyDescent="0.6">
      <c r="A13" s="692"/>
      <c r="B13" s="91">
        <v>8</v>
      </c>
      <c r="C13" s="155"/>
      <c r="D13" s="201"/>
      <c r="E13" s="202"/>
      <c r="F13" s="154" t="str">
        <f t="shared" si="0"/>
        <v/>
      </c>
      <c r="G13" s="199"/>
      <c r="H13" s="699"/>
      <c r="I13" s="700"/>
      <c r="J13" s="700"/>
      <c r="K13" s="700"/>
      <c r="L13" s="701"/>
      <c r="M13" s="196">
        <f t="shared" si="13"/>
        <v>0</v>
      </c>
      <c r="N13" s="100">
        <f t="shared" si="14"/>
        <v>0</v>
      </c>
      <c r="O13" s="101">
        <f t="shared" si="15"/>
        <v>0</v>
      </c>
      <c r="P13" s="102">
        <f t="shared" si="16"/>
        <v>0</v>
      </c>
      <c r="Q13" s="92">
        <f t="shared" si="17"/>
        <v>0</v>
      </c>
      <c r="R13" s="93">
        <f t="shared" si="18"/>
        <v>0</v>
      </c>
      <c r="S13" s="93">
        <f t="shared" si="5"/>
        <v>0</v>
      </c>
      <c r="T13" s="93">
        <f t="shared" si="6"/>
        <v>0</v>
      </c>
      <c r="U13" s="93">
        <f t="shared" si="19"/>
        <v>0</v>
      </c>
      <c r="V13" s="93">
        <f t="shared" si="8"/>
        <v>0</v>
      </c>
      <c r="W13" s="93">
        <f t="shared" si="9"/>
        <v>0</v>
      </c>
      <c r="X13" s="93">
        <f t="shared" si="10"/>
        <v>0</v>
      </c>
      <c r="Y13" s="6">
        <f t="shared" si="20"/>
        <v>0</v>
      </c>
      <c r="AA13" s="90"/>
      <c r="AB13" s="134"/>
      <c r="AC13" s="692"/>
      <c r="AD13" s="710"/>
      <c r="AE13" s="658"/>
      <c r="AF13" s="659"/>
      <c r="AG13" s="660"/>
      <c r="AH13" s="134"/>
      <c r="AI13" s="737"/>
      <c r="AJ13" s="738"/>
      <c r="AK13" s="738"/>
      <c r="AL13" s="738"/>
      <c r="AM13" s="738"/>
      <c r="AN13" s="739"/>
      <c r="AO13" s="134"/>
      <c r="AP13" s="134"/>
      <c r="AQ13" s="134"/>
      <c r="AR13" s="134"/>
      <c r="AS13" s="134"/>
      <c r="AT13" s="134"/>
      <c r="AU13" s="134"/>
      <c r="AV13" s="134"/>
      <c r="AW13" s="134"/>
      <c r="AX13" s="134"/>
      <c r="AY13" s="134"/>
    </row>
    <row r="14" spans="1:51" ht="25.15" customHeight="1" thickBot="1" x14ac:dyDescent="0.6">
      <c r="A14" s="692"/>
      <c r="B14" s="91">
        <v>9</v>
      </c>
      <c r="C14" s="155"/>
      <c r="D14" s="201"/>
      <c r="E14" s="202"/>
      <c r="F14" s="154" t="str">
        <f t="shared" si="0"/>
        <v/>
      </c>
      <c r="G14" s="199"/>
      <c r="H14" s="699"/>
      <c r="I14" s="700"/>
      <c r="J14" s="700"/>
      <c r="K14" s="700"/>
      <c r="L14" s="701"/>
      <c r="M14" s="196">
        <f t="shared" si="13"/>
        <v>0</v>
      </c>
      <c r="N14" s="103">
        <f>FLOOR(R14,1)</f>
        <v>0</v>
      </c>
      <c r="O14" s="104">
        <f>FLOOR(V14,1)</f>
        <v>0</v>
      </c>
      <c r="P14" s="105">
        <f>U14-X14</f>
        <v>0</v>
      </c>
      <c r="Q14" s="92">
        <f>T14+X14+Y14</f>
        <v>0</v>
      </c>
      <c r="R14" s="93">
        <f>M14/365</f>
        <v>0</v>
      </c>
      <c r="S14" s="93">
        <f>FLOOR(R14,1)</f>
        <v>0</v>
      </c>
      <c r="T14" s="93">
        <f>S14*365</f>
        <v>0</v>
      </c>
      <c r="U14" s="93">
        <f>M14-T14</f>
        <v>0</v>
      </c>
      <c r="V14" s="93">
        <f>U14/30</f>
        <v>0</v>
      </c>
      <c r="W14" s="93">
        <f>FLOOR(V14,1)</f>
        <v>0</v>
      </c>
      <c r="X14" s="93">
        <f>W14*30</f>
        <v>0</v>
      </c>
      <c r="Y14" s="6">
        <f>U14-X14</f>
        <v>0</v>
      </c>
      <c r="AA14" s="90"/>
      <c r="AB14" s="134"/>
      <c r="AC14" s="692"/>
      <c r="AD14" s="170"/>
      <c r="AE14" s="658"/>
      <c r="AF14" s="659"/>
      <c r="AG14" s="660"/>
      <c r="AH14" s="134"/>
      <c r="AI14" s="134"/>
      <c r="AJ14" s="134"/>
      <c r="AK14" s="134"/>
      <c r="AL14" s="134"/>
      <c r="AM14" s="134"/>
      <c r="AN14" s="134"/>
      <c r="AO14" s="134"/>
      <c r="AP14" s="134"/>
      <c r="AQ14" s="134"/>
      <c r="AR14" s="134"/>
      <c r="AS14" s="134"/>
      <c r="AT14" s="134"/>
      <c r="AU14" s="134"/>
      <c r="AV14" s="134"/>
      <c r="AW14" s="134"/>
      <c r="AX14" s="134"/>
      <c r="AY14" s="134"/>
    </row>
    <row r="15" spans="1:51" ht="25.15" customHeight="1" thickBot="1" x14ac:dyDescent="0.6">
      <c r="A15" s="693"/>
      <c r="B15" s="91">
        <v>10</v>
      </c>
      <c r="C15" s="155"/>
      <c r="D15" s="203"/>
      <c r="E15" s="204"/>
      <c r="F15" s="154" t="str">
        <f t="shared" si="0"/>
        <v/>
      </c>
      <c r="G15" s="200"/>
      <c r="H15" s="793"/>
      <c r="I15" s="791"/>
      <c r="J15" s="791"/>
      <c r="K15" s="791"/>
      <c r="L15" s="794"/>
      <c r="M15" s="196">
        <f t="shared" si="13"/>
        <v>0</v>
      </c>
      <c r="N15" s="106">
        <f t="shared" ref="N15:N16" si="21">FLOOR(R15,1)</f>
        <v>0</v>
      </c>
      <c r="O15" s="107">
        <f t="shared" ref="O15:O16" si="22">FLOOR(V15,1)</f>
        <v>0</v>
      </c>
      <c r="P15" s="108">
        <f t="shared" ref="P15:P16" si="23">U15-X15</f>
        <v>0</v>
      </c>
      <c r="Q15" s="92">
        <f t="shared" ref="Q15:Q16" si="24">T15+X15+Y15</f>
        <v>0</v>
      </c>
      <c r="R15" s="93">
        <f t="shared" ref="R15" si="25">M15/365</f>
        <v>0</v>
      </c>
      <c r="S15" s="93">
        <f t="shared" si="5"/>
        <v>0</v>
      </c>
      <c r="T15" s="93">
        <f t="shared" si="6"/>
        <v>0</v>
      </c>
      <c r="U15" s="93">
        <f t="shared" ref="U15" si="26">M15-T15</f>
        <v>0</v>
      </c>
      <c r="V15" s="93">
        <f t="shared" si="8"/>
        <v>0</v>
      </c>
      <c r="W15" s="93">
        <f t="shared" si="9"/>
        <v>0</v>
      </c>
      <c r="X15" s="93">
        <f t="shared" si="10"/>
        <v>0</v>
      </c>
      <c r="Y15" s="6">
        <f t="shared" ref="Y15" si="27">U15-X15</f>
        <v>0</v>
      </c>
      <c r="AB15" s="134"/>
      <c r="AC15" s="693"/>
      <c r="AD15" s="170"/>
      <c r="AE15" s="661"/>
      <c r="AF15" s="662"/>
      <c r="AG15" s="663"/>
      <c r="AH15" s="134"/>
      <c r="AI15" s="134"/>
      <c r="AJ15" s="134"/>
      <c r="AK15" s="134"/>
      <c r="AL15" s="134"/>
      <c r="AM15" s="134"/>
      <c r="AN15" s="134"/>
      <c r="AO15" s="134"/>
      <c r="AP15" s="134"/>
      <c r="AQ15" s="134"/>
      <c r="AR15" s="134"/>
      <c r="AS15" s="134"/>
      <c r="AT15" s="134"/>
      <c r="AU15" s="134"/>
      <c r="AV15" s="134"/>
      <c r="AW15" s="134"/>
      <c r="AX15" s="134"/>
      <c r="AY15" s="134"/>
    </row>
    <row r="16" spans="1:51" ht="22.5" thickBot="1" x14ac:dyDescent="0.6">
      <c r="A16" s="139"/>
      <c r="B16" s="139"/>
      <c r="C16" s="139"/>
      <c r="D16" s="139"/>
      <c r="E16" s="139"/>
      <c r="F16" s="139"/>
      <c r="G16" s="139"/>
      <c r="H16" s="139"/>
      <c r="I16" s="139"/>
      <c r="J16" s="139"/>
      <c r="K16" s="139"/>
      <c r="L16" s="139"/>
      <c r="M16" s="190">
        <f>SUM(M6:M15)</f>
        <v>0</v>
      </c>
      <c r="N16" s="110">
        <f t="shared" si="21"/>
        <v>0</v>
      </c>
      <c r="O16" s="111">
        <f t="shared" si="22"/>
        <v>0</v>
      </c>
      <c r="P16" s="112">
        <f t="shared" si="23"/>
        <v>0</v>
      </c>
      <c r="Q16" s="113">
        <f t="shared" si="24"/>
        <v>0</v>
      </c>
      <c r="R16" s="113">
        <f>M16/365</f>
        <v>0</v>
      </c>
      <c r="S16" s="113">
        <f t="shared" si="5"/>
        <v>0</v>
      </c>
      <c r="T16" s="113">
        <f t="shared" si="6"/>
        <v>0</v>
      </c>
      <c r="U16" s="113">
        <f>M16-T16</f>
        <v>0</v>
      </c>
      <c r="V16" s="113">
        <f t="shared" si="8"/>
        <v>0</v>
      </c>
      <c r="W16" s="113">
        <f t="shared" si="9"/>
        <v>0</v>
      </c>
      <c r="X16" s="113">
        <f t="shared" si="10"/>
        <v>0</v>
      </c>
      <c r="Y16" s="109"/>
      <c r="Z16" s="109"/>
      <c r="AA16" s="109"/>
      <c r="AB16" s="139"/>
      <c r="AC16" s="139"/>
      <c r="AD16" s="134"/>
      <c r="AE16" s="134"/>
      <c r="AF16" s="134"/>
      <c r="AG16" s="134"/>
      <c r="AH16" s="134"/>
      <c r="AI16" s="134"/>
      <c r="AJ16" s="134"/>
      <c r="AK16" s="134"/>
      <c r="AL16" s="134"/>
      <c r="AM16" s="134"/>
      <c r="AN16" s="134"/>
      <c r="AO16" s="134"/>
      <c r="AP16" s="134"/>
      <c r="AQ16" s="134"/>
      <c r="AR16" s="134"/>
      <c r="AS16" s="134"/>
      <c r="AT16" s="134"/>
      <c r="AU16" s="134"/>
      <c r="AV16" s="134"/>
      <c r="AW16" s="134"/>
      <c r="AX16" s="134"/>
      <c r="AY16" s="134"/>
    </row>
    <row r="17" spans="1:51" ht="22.5" thickBot="1" x14ac:dyDescent="0.6">
      <c r="A17" s="139"/>
      <c r="B17" s="139"/>
      <c r="C17" s="139"/>
      <c r="D17" s="139"/>
      <c r="E17" s="139"/>
      <c r="F17" s="139"/>
      <c r="G17" s="139"/>
      <c r="H17" s="139"/>
      <c r="I17" s="139"/>
      <c r="J17" s="139"/>
      <c r="K17" s="139"/>
      <c r="L17" s="139"/>
      <c r="M17" s="140"/>
      <c r="N17" s="141" t="s">
        <v>85</v>
      </c>
      <c r="O17" s="141" t="s">
        <v>86</v>
      </c>
      <c r="P17" s="141" t="s">
        <v>87</v>
      </c>
      <c r="Q17" s="113"/>
      <c r="R17" s="113"/>
      <c r="S17" s="113"/>
      <c r="T17" s="113"/>
      <c r="U17" s="113"/>
      <c r="V17" s="113"/>
      <c r="W17" s="113"/>
      <c r="X17" s="113"/>
      <c r="Y17" s="109"/>
      <c r="Z17" s="109"/>
      <c r="AA17" s="109"/>
      <c r="AB17" s="139"/>
      <c r="AC17" s="142" t="s">
        <v>103</v>
      </c>
      <c r="AD17" s="134"/>
      <c r="AE17" s="134"/>
      <c r="AF17" s="134"/>
      <c r="AG17" s="134"/>
      <c r="AH17" s="134"/>
      <c r="AI17" s="134"/>
      <c r="AJ17" s="134"/>
      <c r="AK17" s="134"/>
      <c r="AL17" s="134"/>
      <c r="AM17" s="134"/>
      <c r="AN17" s="134"/>
      <c r="AO17" s="134"/>
      <c r="AP17" s="134"/>
      <c r="AQ17" s="134"/>
      <c r="AR17" s="134"/>
      <c r="AS17" s="134"/>
      <c r="AT17" s="134"/>
      <c r="AU17" s="134"/>
      <c r="AV17" s="134"/>
      <c r="AW17" s="134"/>
      <c r="AX17" s="134"/>
      <c r="AY17" s="134"/>
    </row>
    <row r="18" spans="1:51" ht="23.25" thickTop="1" thickBot="1" x14ac:dyDescent="0.6">
      <c r="A18" s="674" t="s">
        <v>102</v>
      </c>
      <c r="B18" s="675"/>
      <c r="C18" s="675"/>
      <c r="D18" s="675"/>
      <c r="E18" s="675"/>
      <c r="F18" s="675"/>
      <c r="G18" s="676"/>
      <c r="H18" s="271" t="s">
        <v>30</v>
      </c>
      <c r="I18" s="671" t="s">
        <v>150</v>
      </c>
      <c r="J18" s="671"/>
      <c r="K18" s="671"/>
      <c r="L18" s="671"/>
      <c r="M18" s="99">
        <f>SUMIFS(M6:M15,G6:G15,"CS",H6:H15,"ss")</f>
        <v>0</v>
      </c>
      <c r="N18" s="114">
        <f t="shared" ref="N18:N23" si="28">FLOOR(R18,1)</f>
        <v>0</v>
      </c>
      <c r="O18" s="115">
        <f t="shared" ref="O18:O23" si="29">FLOOR(V18,1)</f>
        <v>0</v>
      </c>
      <c r="P18" s="116">
        <f t="shared" ref="P18:P23" si="30">U18-X18</f>
        <v>0</v>
      </c>
      <c r="Q18" s="117">
        <f t="shared" ref="Q18:Q23" si="31">T18+X18+Y18</f>
        <v>0</v>
      </c>
      <c r="R18" s="117">
        <f t="shared" ref="R18:R22" si="32">M18/365</f>
        <v>0</v>
      </c>
      <c r="S18" s="117">
        <f t="shared" ref="S18:S23" si="33">FLOOR(R18,1)</f>
        <v>0</v>
      </c>
      <c r="T18" s="117">
        <f t="shared" ref="T18:T23" si="34">S18*365</f>
        <v>0</v>
      </c>
      <c r="U18" s="117">
        <f t="shared" ref="U18:U22" si="35">M18-T18</f>
        <v>0</v>
      </c>
      <c r="V18" s="117">
        <f t="shared" ref="V18:V23" si="36">U18/30</f>
        <v>0</v>
      </c>
      <c r="W18" s="117">
        <f t="shared" ref="W18:W23" si="37">FLOOR(V18,1)</f>
        <v>0</v>
      </c>
      <c r="X18" s="117">
        <f t="shared" ref="X18:X23" si="38">W18*30</f>
        <v>0</v>
      </c>
      <c r="Y18" s="109"/>
      <c r="Z18" s="109"/>
      <c r="AA18" s="109"/>
      <c r="AB18" s="139"/>
      <c r="AC18" s="133">
        <f>ROUND(IF(IF(O18&gt;12,6,O18*0.5)+IF(P18&gt;15,0.5,0)+IF(N18&gt;0,6,0)&gt;12,6,IF(O18&gt;12,6,O18*0.5)+IF(P18&gt;15,0.5,0)+IF(N18&gt;0,6,0)),3)</f>
        <v>0</v>
      </c>
      <c r="AD18" s="134"/>
      <c r="AE18" s="134"/>
      <c r="AF18" s="134"/>
      <c r="AG18" s="134"/>
      <c r="AH18" s="134"/>
      <c r="AI18" s="134"/>
      <c r="AJ18" s="134"/>
      <c r="AK18" s="134"/>
      <c r="AL18" s="134"/>
      <c r="AM18" s="134"/>
      <c r="AN18" s="134"/>
      <c r="AO18" s="134"/>
      <c r="AP18" s="134"/>
      <c r="AQ18" s="134"/>
      <c r="AR18" s="134"/>
      <c r="AS18" s="134"/>
      <c r="AT18" s="134"/>
      <c r="AU18" s="134"/>
      <c r="AV18" s="134"/>
      <c r="AW18" s="134"/>
      <c r="AX18" s="134"/>
      <c r="AY18" s="134"/>
    </row>
    <row r="19" spans="1:51" ht="23.65" customHeight="1" thickTop="1" thickBot="1" x14ac:dyDescent="0.6">
      <c r="A19" s="677" t="s">
        <v>105</v>
      </c>
      <c r="B19" s="678"/>
      <c r="C19" s="678"/>
      <c r="D19" s="678"/>
      <c r="E19" s="678"/>
      <c r="F19" s="678"/>
      <c r="G19" s="679"/>
      <c r="H19" s="271" t="s">
        <v>30</v>
      </c>
      <c r="I19" s="671" t="s">
        <v>100</v>
      </c>
      <c r="J19" s="671"/>
      <c r="K19" s="671"/>
      <c r="L19" s="671"/>
      <c r="M19" s="99">
        <f>SUMIFS(M6:M15,G6:G15,"CS",H6:H15,"NON")</f>
        <v>0</v>
      </c>
      <c r="N19" s="118">
        <f t="shared" si="28"/>
        <v>0</v>
      </c>
      <c r="O19" s="119">
        <f t="shared" si="29"/>
        <v>0</v>
      </c>
      <c r="P19" s="120">
        <f t="shared" si="30"/>
        <v>0</v>
      </c>
      <c r="Q19" s="117">
        <f t="shared" si="31"/>
        <v>0</v>
      </c>
      <c r="R19" s="117">
        <f t="shared" si="32"/>
        <v>0</v>
      </c>
      <c r="S19" s="117">
        <f t="shared" si="33"/>
        <v>0</v>
      </c>
      <c r="T19" s="117">
        <f t="shared" si="34"/>
        <v>0</v>
      </c>
      <c r="U19" s="117">
        <f t="shared" si="35"/>
        <v>0</v>
      </c>
      <c r="V19" s="117">
        <f t="shared" si="36"/>
        <v>0</v>
      </c>
      <c r="W19" s="117">
        <f t="shared" si="37"/>
        <v>0</v>
      </c>
      <c r="X19" s="117">
        <f t="shared" si="38"/>
        <v>0</v>
      </c>
      <c r="Y19" s="109"/>
      <c r="Z19" s="109"/>
      <c r="AA19" s="109"/>
      <c r="AB19" s="139"/>
      <c r="AC19" s="133">
        <f>ROUND(IF(IF(O19&gt;12,3,O19*0.25)+IF(P19&gt;15,0.25,0)+IF(N19&gt;0,3,0)&gt;12,6,IF(O19&gt;12,3,O19*0.25)+IF(P19&gt;15,0.25,0)+IF(N19&gt;0,3,0)),3)</f>
        <v>0</v>
      </c>
      <c r="AD19" s="134"/>
      <c r="AE19" s="134"/>
      <c r="AF19" s="134"/>
      <c r="AG19" s="134"/>
      <c r="AH19" s="134"/>
      <c r="AI19" s="134"/>
      <c r="AJ19" s="134"/>
      <c r="AK19" s="134"/>
      <c r="AL19" s="134"/>
      <c r="AM19" s="134"/>
      <c r="AN19" s="134"/>
      <c r="AO19" s="134"/>
      <c r="AP19" s="134"/>
      <c r="AQ19" s="134"/>
      <c r="AR19" s="134"/>
      <c r="AS19" s="134"/>
      <c r="AT19" s="134"/>
      <c r="AU19" s="134"/>
      <c r="AV19" s="134"/>
      <c r="AW19" s="134"/>
      <c r="AX19" s="134"/>
      <c r="AY19" s="134"/>
    </row>
    <row r="20" spans="1:51" ht="23.65" customHeight="1" thickTop="1" thickBot="1" x14ac:dyDescent="0.6">
      <c r="A20" s="680"/>
      <c r="B20" s="681"/>
      <c r="C20" s="681"/>
      <c r="D20" s="681"/>
      <c r="E20" s="681"/>
      <c r="F20" s="681"/>
      <c r="G20" s="682"/>
      <c r="H20" s="272" t="s">
        <v>101</v>
      </c>
      <c r="I20" s="671" t="s">
        <v>150</v>
      </c>
      <c r="J20" s="671"/>
      <c r="K20" s="671"/>
      <c r="L20" s="671"/>
      <c r="M20" s="99">
        <f>SUMIFS(M6:M15,G6:G15,"ALTRO",H6:H15,"SS")+ SUMIFS(M6:M15,G6:G15,"AT",H6:H15,"SS")+SUMIFS(M6:M15,G6:G15,"AA",H6:H15,"SS")</f>
        <v>0</v>
      </c>
      <c r="N20" s="121">
        <f t="shared" si="28"/>
        <v>0</v>
      </c>
      <c r="O20" s="122">
        <f t="shared" si="29"/>
        <v>0</v>
      </c>
      <c r="P20" s="123">
        <f t="shared" si="30"/>
        <v>0</v>
      </c>
      <c r="Q20" s="117">
        <f t="shared" si="31"/>
        <v>0</v>
      </c>
      <c r="R20" s="117">
        <f t="shared" si="32"/>
        <v>0</v>
      </c>
      <c r="S20" s="117">
        <f t="shared" si="33"/>
        <v>0</v>
      </c>
      <c r="T20" s="117">
        <f t="shared" si="34"/>
        <v>0</v>
      </c>
      <c r="U20" s="117">
        <f t="shared" si="35"/>
        <v>0</v>
      </c>
      <c r="V20" s="117">
        <f t="shared" si="36"/>
        <v>0</v>
      </c>
      <c r="W20" s="117">
        <f t="shared" si="37"/>
        <v>0</v>
      </c>
      <c r="X20" s="117">
        <f t="shared" si="38"/>
        <v>0</v>
      </c>
      <c r="Y20" s="109"/>
      <c r="Z20" s="109"/>
      <c r="AA20" s="109"/>
      <c r="AB20" s="139"/>
      <c r="AC20" s="133">
        <f>ROUND(IF(IF(O20&gt;12,1.8,O20*0.15)+IF(P20&gt;15,0.15,0)+IF(N20&gt;0,1.8,0)&gt;12,1.8,IF(O20&gt;12,1.8,O20*0.15)+IF(P20&gt;15,0.15,0)+IF(N20&gt;0,1.8,0)),3)</f>
        <v>0</v>
      </c>
      <c r="AD20" s="134"/>
      <c r="AE20" s="134"/>
      <c r="AF20" s="134"/>
      <c r="AG20" s="134"/>
      <c r="AH20" s="134"/>
      <c r="AI20" s="134"/>
      <c r="AJ20" s="134"/>
      <c r="AK20" s="134"/>
      <c r="AL20" s="134"/>
      <c r="AM20" s="134"/>
      <c r="AN20" s="134"/>
      <c r="AO20" s="134"/>
      <c r="AP20" s="134"/>
      <c r="AQ20" s="134"/>
      <c r="AR20" s="134"/>
      <c r="AS20" s="134"/>
      <c r="AT20" s="134"/>
      <c r="AU20" s="134"/>
      <c r="AV20" s="134"/>
      <c r="AW20" s="134"/>
      <c r="AX20" s="134"/>
      <c r="AY20" s="134"/>
    </row>
    <row r="21" spans="1:51" ht="23.65" customHeight="1" thickTop="1" thickBot="1" x14ac:dyDescent="0.6">
      <c r="A21" s="680"/>
      <c r="B21" s="681"/>
      <c r="C21" s="681"/>
      <c r="D21" s="681"/>
      <c r="E21" s="681"/>
      <c r="F21" s="681"/>
      <c r="G21" s="682"/>
      <c r="H21" s="272" t="s">
        <v>101</v>
      </c>
      <c r="I21" s="671" t="s">
        <v>100</v>
      </c>
      <c r="J21" s="671"/>
      <c r="K21" s="671"/>
      <c r="L21" s="671"/>
      <c r="M21" s="99">
        <f>SUMIFS(M6:M15,G6:G15,"ALTRO",H6:H15,"NON")+      SUMIFS(M6:M15,G6:G15,"Aa",H6:H15,"NON")+    SUMIFS(M6:M15,G6:G15,"AT",H6:H15,"NON")</f>
        <v>0</v>
      </c>
      <c r="N21" s="124">
        <f t="shared" si="28"/>
        <v>0</v>
      </c>
      <c r="O21" s="125">
        <f t="shared" si="29"/>
        <v>0</v>
      </c>
      <c r="P21" s="126">
        <f t="shared" si="30"/>
        <v>0</v>
      </c>
      <c r="Q21" s="117">
        <f t="shared" si="31"/>
        <v>0</v>
      </c>
      <c r="R21" s="117">
        <f t="shared" si="32"/>
        <v>0</v>
      </c>
      <c r="S21" s="117">
        <f t="shared" si="33"/>
        <v>0</v>
      </c>
      <c r="T21" s="117">
        <f t="shared" si="34"/>
        <v>0</v>
      </c>
      <c r="U21" s="117">
        <f t="shared" si="35"/>
        <v>0</v>
      </c>
      <c r="V21" s="117">
        <f t="shared" si="36"/>
        <v>0</v>
      </c>
      <c r="W21" s="117">
        <f t="shared" si="37"/>
        <v>0</v>
      </c>
      <c r="X21" s="117">
        <f t="shared" si="38"/>
        <v>0</v>
      </c>
      <c r="Y21" s="109"/>
      <c r="Z21" s="109"/>
      <c r="AA21" s="109"/>
      <c r="AB21" s="139"/>
      <c r="AC21" s="133">
        <f>ROUND(IF(IF(O21&gt;12,0.9,O21*0.075)+IF(P21&gt;15,0.075,0)+IF(N21&gt;0,0.9,0)&gt;12,0.9,IF(O21&gt;12,0.9,O21*0.075)+IF(P21&gt;15,0.075,0)+IF(N21&gt;0,0.9,0)),3)</f>
        <v>0</v>
      </c>
      <c r="AD21" s="134"/>
      <c r="AE21" s="134"/>
      <c r="AF21" s="134"/>
      <c r="AG21" s="134"/>
      <c r="AH21" s="134"/>
      <c r="AI21" s="134"/>
      <c r="AJ21" s="134"/>
      <c r="AK21" s="134"/>
      <c r="AL21" s="134"/>
      <c r="AM21" s="134"/>
      <c r="AN21" s="134"/>
      <c r="AO21" s="134"/>
      <c r="AP21" s="134"/>
      <c r="AQ21" s="134"/>
      <c r="AR21" s="134"/>
      <c r="AS21" s="134"/>
      <c r="AT21" s="134"/>
      <c r="AU21" s="134"/>
      <c r="AV21" s="134"/>
      <c r="AW21" s="134"/>
      <c r="AX21" s="134"/>
      <c r="AY21" s="134"/>
    </row>
    <row r="22" spans="1:51" ht="23.65" customHeight="1" thickTop="1" thickBot="1" x14ac:dyDescent="0.6">
      <c r="A22" s="823" t="s">
        <v>109</v>
      </c>
      <c r="B22" s="824"/>
      <c r="C22" s="824"/>
      <c r="D22" s="824"/>
      <c r="E22" s="824"/>
      <c r="F22" s="645" t="str">
        <f>IF(+Anno_1=0,"",+Anno_1)</f>
        <v/>
      </c>
      <c r="G22" s="646"/>
      <c r="H22" s="272" t="s">
        <v>101</v>
      </c>
      <c r="I22" s="671" t="s">
        <v>154</v>
      </c>
      <c r="J22" s="671"/>
      <c r="K22" s="671"/>
      <c r="L22" s="671"/>
      <c r="M22" s="99">
        <f>SUMIFS(M6:M15,G6:G15,"ALTRO",H6:H15,"ENTE")</f>
        <v>0</v>
      </c>
      <c r="N22" s="127">
        <f t="shared" si="28"/>
        <v>0</v>
      </c>
      <c r="O22" s="128">
        <f t="shared" si="29"/>
        <v>0</v>
      </c>
      <c r="P22" s="129">
        <f t="shared" si="30"/>
        <v>0</v>
      </c>
      <c r="Q22" s="117">
        <f t="shared" si="31"/>
        <v>0</v>
      </c>
      <c r="R22" s="117">
        <f t="shared" si="32"/>
        <v>0</v>
      </c>
      <c r="S22" s="117">
        <f t="shared" si="33"/>
        <v>0</v>
      </c>
      <c r="T22" s="117">
        <f t="shared" si="34"/>
        <v>0</v>
      </c>
      <c r="U22" s="117">
        <f t="shared" si="35"/>
        <v>0</v>
      </c>
      <c r="V22" s="117">
        <f t="shared" si="36"/>
        <v>0</v>
      </c>
      <c r="W22" s="117">
        <f t="shared" si="37"/>
        <v>0</v>
      </c>
      <c r="X22" s="117">
        <f t="shared" si="38"/>
        <v>0</v>
      </c>
      <c r="Y22" s="109"/>
      <c r="Z22" s="109"/>
      <c r="AA22" s="109"/>
      <c r="AB22" s="139"/>
      <c r="AC22" s="133">
        <f>ROUND(IF(IF(O22&gt;12,0.6,O22*0.05)+IF(P22&gt;15,0.05,0)+IF(N22&gt;0,0.6,0)&gt;12,0.6,IF(O22&gt;12,0.6,O22*0.05)+IF(P22&gt;15,0.05,0)+IF(N22&gt;0,0.6,0)),3)</f>
        <v>0</v>
      </c>
      <c r="AD22" s="134"/>
      <c r="AE22" s="134"/>
      <c r="AF22" s="134"/>
      <c r="AG22" s="134"/>
      <c r="AH22" s="134"/>
      <c r="AI22" s="134"/>
      <c r="AJ22" s="134"/>
      <c r="AK22" s="134"/>
      <c r="AL22" s="134"/>
      <c r="AM22" s="134"/>
      <c r="AN22" s="134"/>
      <c r="AO22" s="134"/>
      <c r="AP22" s="134"/>
      <c r="AQ22" s="134"/>
      <c r="AR22" s="134"/>
      <c r="AS22" s="134"/>
      <c r="AT22" s="134"/>
      <c r="AU22" s="134"/>
      <c r="AV22" s="134"/>
      <c r="AW22" s="134"/>
      <c r="AX22" s="134"/>
      <c r="AY22" s="134"/>
    </row>
    <row r="23" spans="1:51" ht="23.65" customHeight="1" thickTop="1" thickBot="1" x14ac:dyDescent="0.6">
      <c r="A23" s="825"/>
      <c r="B23" s="826"/>
      <c r="C23" s="826"/>
      <c r="D23" s="826"/>
      <c r="E23" s="826"/>
      <c r="F23" s="647"/>
      <c r="G23" s="648"/>
      <c r="H23" s="668" t="s">
        <v>110</v>
      </c>
      <c r="I23" s="669"/>
      <c r="J23" s="669"/>
      <c r="K23" s="669"/>
      <c r="L23" s="670"/>
      <c r="M23" s="94">
        <f>SUM(M18:M22)</f>
        <v>0</v>
      </c>
      <c r="N23" s="206">
        <f t="shared" si="28"/>
        <v>0</v>
      </c>
      <c r="O23" s="207">
        <f t="shared" si="29"/>
        <v>0</v>
      </c>
      <c r="P23" s="208">
        <f t="shared" si="30"/>
        <v>0</v>
      </c>
      <c r="Q23" s="113">
        <f t="shared" si="31"/>
        <v>0</v>
      </c>
      <c r="R23" s="113">
        <f>M23/365</f>
        <v>0</v>
      </c>
      <c r="S23" s="113">
        <f t="shared" si="33"/>
        <v>0</v>
      </c>
      <c r="T23" s="113">
        <f t="shared" si="34"/>
        <v>0</v>
      </c>
      <c r="U23" s="113">
        <f>M23-T23</f>
        <v>0</v>
      </c>
      <c r="V23" s="113">
        <f t="shared" si="36"/>
        <v>0</v>
      </c>
      <c r="W23" s="113">
        <f t="shared" si="37"/>
        <v>0</v>
      </c>
      <c r="X23" s="113">
        <f t="shared" si="38"/>
        <v>0</v>
      </c>
      <c r="Y23" s="109"/>
      <c r="Z23" s="109"/>
      <c r="AA23" s="109"/>
      <c r="AB23" s="139"/>
      <c r="AC23" s="205">
        <f>IF(SUM(AC18:AC22)&gt;6,6,SUM(AC18:AC22))</f>
        <v>0</v>
      </c>
      <c r="AD23" s="134"/>
      <c r="AE23" s="134"/>
      <c r="AF23" s="134"/>
      <c r="AG23" s="134"/>
      <c r="AH23" s="134"/>
      <c r="AI23" s="134"/>
      <c r="AJ23" s="134"/>
      <c r="AK23" s="134"/>
      <c r="AL23" s="134"/>
      <c r="AM23" s="134"/>
      <c r="AN23" s="134"/>
      <c r="AO23" s="134"/>
      <c r="AP23" s="134"/>
      <c r="AQ23" s="134"/>
      <c r="AR23" s="134"/>
      <c r="AS23" s="134"/>
      <c r="AT23" s="134"/>
      <c r="AU23" s="134"/>
      <c r="AV23" s="134"/>
      <c r="AW23" s="134"/>
      <c r="AX23" s="134"/>
      <c r="AY23" s="134"/>
    </row>
    <row r="24" spans="1:51" ht="22.9" x14ac:dyDescent="0.4">
      <c r="A24" s="263"/>
      <c r="B24" s="263"/>
      <c r="C24" s="263"/>
      <c r="D24" s="263"/>
      <c r="E24" s="263"/>
      <c r="F24" s="263"/>
      <c r="G24" s="263"/>
      <c r="H24" s="143"/>
      <c r="I24" s="144"/>
      <c r="J24" s="145"/>
      <c r="K24" s="145"/>
      <c r="L24" s="145"/>
      <c r="M24" s="140"/>
      <c r="N24" s="146"/>
      <c r="O24" s="146"/>
      <c r="P24" s="146"/>
      <c r="Q24" s="109"/>
      <c r="R24" s="109"/>
      <c r="S24" s="109"/>
      <c r="T24" s="109"/>
      <c r="U24" s="109"/>
      <c r="V24" s="109"/>
      <c r="W24" s="109"/>
      <c r="X24" s="109"/>
      <c r="Y24" s="109"/>
      <c r="Z24" s="109"/>
      <c r="AA24" s="109"/>
      <c r="AB24" s="139"/>
      <c r="AC24" s="147"/>
      <c r="AD24" s="134"/>
      <c r="AE24" s="134"/>
      <c r="AF24" s="134"/>
      <c r="AG24" s="134"/>
      <c r="AH24" s="134"/>
      <c r="AI24" s="134"/>
      <c r="AJ24" s="134"/>
      <c r="AK24" s="134"/>
      <c r="AL24" s="134"/>
      <c r="AM24" s="134"/>
      <c r="AN24" s="134"/>
      <c r="AO24" s="134"/>
      <c r="AP24" s="134"/>
      <c r="AQ24" s="134"/>
      <c r="AR24" s="134"/>
      <c r="AS24" s="134"/>
      <c r="AT24" s="134"/>
      <c r="AU24" s="134"/>
      <c r="AV24" s="134"/>
      <c r="AW24" s="134"/>
      <c r="AX24" s="134"/>
      <c r="AY24" s="134"/>
    </row>
    <row r="25" spans="1:51" ht="22.5" thickBot="1" x14ac:dyDescent="0.6">
      <c r="A25" s="263"/>
      <c r="B25" s="263"/>
      <c r="C25" s="263"/>
      <c r="D25" s="263"/>
      <c r="E25" s="263"/>
      <c r="F25" s="263"/>
      <c r="G25" s="263"/>
      <c r="H25" s="139"/>
      <c r="I25" s="139"/>
      <c r="J25" s="139"/>
      <c r="K25" s="139"/>
      <c r="L25" s="139"/>
      <c r="M25" s="140"/>
      <c r="N25" s="141" t="s">
        <v>85</v>
      </c>
      <c r="O25" s="141" t="s">
        <v>86</v>
      </c>
      <c r="P25" s="141" t="s">
        <v>87</v>
      </c>
      <c r="Q25" s="113"/>
      <c r="R25" s="113"/>
      <c r="S25" s="113"/>
      <c r="T25" s="113"/>
      <c r="U25" s="113"/>
      <c r="V25" s="113"/>
      <c r="W25" s="113"/>
      <c r="X25" s="113"/>
      <c r="Y25" s="109"/>
      <c r="Z25" s="109"/>
      <c r="AA25" s="109"/>
      <c r="AB25" s="139"/>
      <c r="AC25" s="142" t="s">
        <v>103</v>
      </c>
      <c r="AD25" s="134"/>
      <c r="AE25" s="134"/>
      <c r="AF25" s="134"/>
      <c r="AG25" s="134"/>
      <c r="AH25" s="134"/>
      <c r="AI25" s="134"/>
      <c r="AJ25" s="134"/>
      <c r="AK25" s="134"/>
      <c r="AL25" s="134"/>
      <c r="AM25" s="134"/>
      <c r="AN25" s="134"/>
      <c r="AO25" s="134"/>
      <c r="AP25" s="134"/>
      <c r="AQ25" s="134"/>
      <c r="AR25" s="134"/>
      <c r="AS25" s="134"/>
      <c r="AT25" s="134"/>
      <c r="AU25" s="134"/>
      <c r="AV25" s="134"/>
      <c r="AW25" s="134"/>
      <c r="AX25" s="134"/>
      <c r="AY25" s="134"/>
    </row>
    <row r="26" spans="1:51" ht="23.25" thickTop="1" thickBot="1" x14ac:dyDescent="0.6">
      <c r="A26" s="814" t="s">
        <v>102</v>
      </c>
      <c r="B26" s="815"/>
      <c r="C26" s="815"/>
      <c r="D26" s="815"/>
      <c r="E26" s="815"/>
      <c r="F26" s="815"/>
      <c r="G26" s="816"/>
      <c r="H26" s="273" t="s">
        <v>37</v>
      </c>
      <c r="I26" s="718" t="s">
        <v>150</v>
      </c>
      <c r="J26" s="719"/>
      <c r="K26" s="719"/>
      <c r="L26" s="720"/>
      <c r="M26" s="99">
        <f>SUMIFS(M6:M15,G6:G15,"AA",H6:H15,"ss")</f>
        <v>0</v>
      </c>
      <c r="N26" s="130">
        <f t="shared" ref="N26:N31" si="39">FLOOR(R26,1)</f>
        <v>0</v>
      </c>
      <c r="O26" s="131">
        <f t="shared" ref="O26:O31" si="40">FLOOR(V26,1)</f>
        <v>0</v>
      </c>
      <c r="P26" s="132">
        <f t="shared" ref="P26:P31" si="41">U26-X26</f>
        <v>0</v>
      </c>
      <c r="Q26" s="113">
        <f t="shared" ref="Q26:Q31" si="42">T26+X26+Y26</f>
        <v>0</v>
      </c>
      <c r="R26" s="113">
        <f t="shared" ref="R26:R30" si="43">M26/365</f>
        <v>0</v>
      </c>
      <c r="S26" s="113">
        <f t="shared" ref="S26:S31" si="44">FLOOR(R26,1)</f>
        <v>0</v>
      </c>
      <c r="T26" s="113">
        <f t="shared" ref="T26:T31" si="45">S26*365</f>
        <v>0</v>
      </c>
      <c r="U26" s="113">
        <f t="shared" ref="U26:U30" si="46">M26-T26</f>
        <v>0</v>
      </c>
      <c r="V26" s="113">
        <f t="shared" ref="V26:V31" si="47">U26/30</f>
        <v>0</v>
      </c>
      <c r="W26" s="113">
        <f t="shared" ref="W26:W31" si="48">FLOOR(V26,1)</f>
        <v>0</v>
      </c>
      <c r="X26" s="113">
        <f t="shared" ref="X26:X31" si="49">W26*30</f>
        <v>0</v>
      </c>
      <c r="Y26" s="109"/>
      <c r="Z26" s="109"/>
      <c r="AA26" s="109"/>
      <c r="AB26" s="139"/>
      <c r="AC26" s="133">
        <f>ROUND(IF(IF(O26&gt;12,6,O26*0.5)+IF(P26&gt;15,0.5,0)+IF(N26&gt;0,6,0)&gt;12,6,IF(O26&gt;12,6,O26*0.5)+IF(P26&gt;15,0.5,0)+IF(N26&gt;0,6,0)),3)</f>
        <v>0</v>
      </c>
      <c r="AD26" s="134"/>
      <c r="AE26" s="134"/>
      <c r="AF26" s="134"/>
      <c r="AG26" s="134"/>
      <c r="AH26" s="134"/>
      <c r="AI26" s="134"/>
      <c r="AJ26" s="134"/>
      <c r="AK26" s="134"/>
      <c r="AL26" s="134"/>
      <c r="AM26" s="134"/>
      <c r="AN26" s="134"/>
      <c r="AO26" s="134"/>
      <c r="AP26" s="134"/>
      <c r="AQ26" s="134"/>
      <c r="AR26" s="134"/>
      <c r="AS26" s="134"/>
      <c r="AT26" s="134"/>
      <c r="AU26" s="134"/>
      <c r="AV26" s="134"/>
      <c r="AW26" s="134"/>
      <c r="AX26" s="134"/>
      <c r="AY26" s="134"/>
    </row>
    <row r="27" spans="1:51" ht="23.65" customHeight="1" thickTop="1" thickBot="1" x14ac:dyDescent="0.6">
      <c r="A27" s="808" t="s">
        <v>104</v>
      </c>
      <c r="B27" s="809"/>
      <c r="C27" s="809"/>
      <c r="D27" s="809"/>
      <c r="E27" s="809"/>
      <c r="F27" s="809"/>
      <c r="G27" s="810"/>
      <c r="H27" s="273" t="s">
        <v>37</v>
      </c>
      <c r="I27" s="718" t="s">
        <v>100</v>
      </c>
      <c r="J27" s="719"/>
      <c r="K27" s="719"/>
      <c r="L27" s="720"/>
      <c r="M27" s="99">
        <f>SUMIFS(M6:M15,G6:G15,"AA",H6:H15,"NON")</f>
        <v>0</v>
      </c>
      <c r="N27" s="121">
        <f t="shared" si="39"/>
        <v>0</v>
      </c>
      <c r="O27" s="122">
        <f t="shared" si="40"/>
        <v>0</v>
      </c>
      <c r="P27" s="123">
        <f t="shared" si="41"/>
        <v>0</v>
      </c>
      <c r="Q27" s="113">
        <f t="shared" si="42"/>
        <v>0</v>
      </c>
      <c r="R27" s="113">
        <f t="shared" si="43"/>
        <v>0</v>
      </c>
      <c r="S27" s="113">
        <f t="shared" si="44"/>
        <v>0</v>
      </c>
      <c r="T27" s="113">
        <f t="shared" si="45"/>
        <v>0</v>
      </c>
      <c r="U27" s="113">
        <f t="shared" si="46"/>
        <v>0</v>
      </c>
      <c r="V27" s="113">
        <f t="shared" si="47"/>
        <v>0</v>
      </c>
      <c r="W27" s="113">
        <f t="shared" si="48"/>
        <v>0</v>
      </c>
      <c r="X27" s="113">
        <f t="shared" si="49"/>
        <v>0</v>
      </c>
      <c r="Y27" s="109"/>
      <c r="Z27" s="109"/>
      <c r="AA27" s="109"/>
      <c r="AB27" s="139"/>
      <c r="AC27" s="133">
        <f>IF(IF(O27&gt;12,3,O27*0.25)+IF(P27&gt;15,0.25,0)+IF(N27&gt;0,3,0)&gt;12,6,IF(O27&gt;12,3,O27*0.25)+IF(P27&gt;15,0.25,0)+IF(N27&gt;0,3,0))</f>
        <v>0</v>
      </c>
      <c r="AD27" s="134"/>
      <c r="AE27" s="134"/>
      <c r="AF27" s="134"/>
      <c r="AG27" s="134"/>
      <c r="AH27" s="134"/>
      <c r="AI27" s="134"/>
      <c r="AJ27" s="134"/>
      <c r="AK27" s="134"/>
      <c r="AL27" s="134"/>
      <c r="AM27" s="134"/>
      <c r="AN27" s="134"/>
      <c r="AO27" s="134"/>
      <c r="AP27" s="134"/>
      <c r="AQ27" s="134"/>
      <c r="AR27" s="134"/>
      <c r="AS27" s="134"/>
      <c r="AT27" s="134"/>
      <c r="AU27" s="134"/>
      <c r="AV27" s="134"/>
      <c r="AW27" s="134"/>
      <c r="AX27" s="134"/>
      <c r="AY27" s="134"/>
    </row>
    <row r="28" spans="1:51" ht="23.65" customHeight="1" thickTop="1" thickBot="1" x14ac:dyDescent="0.6">
      <c r="A28" s="811"/>
      <c r="B28" s="812"/>
      <c r="C28" s="812"/>
      <c r="D28" s="812"/>
      <c r="E28" s="812"/>
      <c r="F28" s="812"/>
      <c r="G28" s="813"/>
      <c r="H28" s="274" t="s">
        <v>101</v>
      </c>
      <c r="I28" s="718" t="s">
        <v>150</v>
      </c>
      <c r="J28" s="719"/>
      <c r="K28" s="719"/>
      <c r="L28" s="720"/>
      <c r="M28" s="99">
        <f xml:space="preserve">   SUMIFS(M6:M15,G6:G15,"ALTRO",H6:H15,"SS")   +     SUMIFS(M6:M15,G6:G15,"CS",H6:H15,"SS")+SUMIFS(M6:M15,G6:G15,"AT",H6:H15,"SS")</f>
        <v>0</v>
      </c>
      <c r="N28" s="121">
        <f t="shared" si="39"/>
        <v>0</v>
      </c>
      <c r="O28" s="122">
        <f t="shared" si="40"/>
        <v>0</v>
      </c>
      <c r="P28" s="123">
        <f t="shared" si="41"/>
        <v>0</v>
      </c>
      <c r="Q28" s="113">
        <f t="shared" si="42"/>
        <v>0</v>
      </c>
      <c r="R28" s="113">
        <f t="shared" si="43"/>
        <v>0</v>
      </c>
      <c r="S28" s="113">
        <f t="shared" si="44"/>
        <v>0</v>
      </c>
      <c r="T28" s="113">
        <f t="shared" si="45"/>
        <v>0</v>
      </c>
      <c r="U28" s="113">
        <f t="shared" si="46"/>
        <v>0</v>
      </c>
      <c r="V28" s="113">
        <f t="shared" si="47"/>
        <v>0</v>
      </c>
      <c r="W28" s="113">
        <f t="shared" si="48"/>
        <v>0</v>
      </c>
      <c r="X28" s="113">
        <f t="shared" si="49"/>
        <v>0</v>
      </c>
      <c r="Y28" s="109"/>
      <c r="Z28" s="109"/>
      <c r="AA28" s="109"/>
      <c r="AB28" s="139"/>
      <c r="AC28" s="133">
        <f>ROUND(IF(IF(O28&gt;12,1.2,O28*0.1)+IF(P28&gt;15,0.1,0)+IF(N28&gt;0,1.2,0)&gt;12,1.2,IF(O28&gt;12,1.2,O28*0.1)+IF(P28&gt;15,0.1,0)+IF(N28&gt;0,1.2,0)),3)</f>
        <v>0</v>
      </c>
      <c r="AD28" s="134"/>
      <c r="AE28" s="134"/>
      <c r="AF28" s="134"/>
      <c r="AG28" s="134"/>
      <c r="AH28" s="134"/>
      <c r="AI28" s="134"/>
      <c r="AJ28" s="134"/>
      <c r="AK28" s="134"/>
      <c r="AL28" s="134"/>
      <c r="AM28" s="134"/>
      <c r="AN28" s="134"/>
      <c r="AO28" s="134"/>
      <c r="AP28" s="134"/>
      <c r="AQ28" s="134"/>
      <c r="AR28" s="134"/>
      <c r="AS28" s="134"/>
      <c r="AT28" s="134"/>
      <c r="AU28" s="134"/>
      <c r="AV28" s="134"/>
      <c r="AW28" s="134"/>
      <c r="AX28" s="134"/>
      <c r="AY28" s="134"/>
    </row>
    <row r="29" spans="1:51" ht="23.65" customHeight="1" thickTop="1" thickBot="1" x14ac:dyDescent="0.6">
      <c r="A29" s="811"/>
      <c r="B29" s="812"/>
      <c r="C29" s="812"/>
      <c r="D29" s="812"/>
      <c r="E29" s="812"/>
      <c r="F29" s="812"/>
      <c r="G29" s="813"/>
      <c r="H29" s="274" t="s">
        <v>101</v>
      </c>
      <c r="I29" s="718" t="s">
        <v>100</v>
      </c>
      <c r="J29" s="719"/>
      <c r="K29" s="719"/>
      <c r="L29" s="720"/>
      <c r="M29" s="99">
        <f>SUMIFS(M6:M15,G6:G15,"ALTRO",H6:H15,"NON")     +SUMIFS(M6:M15,G6:G15,"cs",H6:H15,"NON")      +SUMIFS(M6:M15,G6:G15,"AT",H6:H15,"NON")</f>
        <v>0</v>
      </c>
      <c r="N29" s="121">
        <f t="shared" si="39"/>
        <v>0</v>
      </c>
      <c r="O29" s="122">
        <f t="shared" si="40"/>
        <v>0</v>
      </c>
      <c r="P29" s="123">
        <f t="shared" si="41"/>
        <v>0</v>
      </c>
      <c r="Q29" s="113">
        <f t="shared" si="42"/>
        <v>0</v>
      </c>
      <c r="R29" s="113">
        <f t="shared" si="43"/>
        <v>0</v>
      </c>
      <c r="S29" s="113">
        <f t="shared" si="44"/>
        <v>0</v>
      </c>
      <c r="T29" s="113">
        <f t="shared" si="45"/>
        <v>0</v>
      </c>
      <c r="U29" s="113">
        <f t="shared" si="46"/>
        <v>0</v>
      </c>
      <c r="V29" s="113">
        <f t="shared" si="47"/>
        <v>0</v>
      </c>
      <c r="W29" s="113">
        <f t="shared" si="48"/>
        <v>0</v>
      </c>
      <c r="X29" s="113">
        <f t="shared" si="49"/>
        <v>0</v>
      </c>
      <c r="Y29" s="109"/>
      <c r="Z29" s="109"/>
      <c r="AA29" s="109"/>
      <c r="AB29" s="139"/>
      <c r="AC29" s="133">
        <f>ROUND(IF(IF(O29&gt;12,0.6,O29*0.05)+IF(P29&gt;15,0.05,0)+IF(N29&gt;0,0.6,0)&gt;12,0.6,IF(O29&gt;12,0.6,O29*0.05)+IF(P29&gt;15,0.05,0)+IF(N29&gt;0,0.6,0)),3)</f>
        <v>0</v>
      </c>
      <c r="AD29" s="134"/>
      <c r="AE29" s="134"/>
      <c r="AF29" s="134"/>
      <c r="AG29" s="134"/>
      <c r="AH29" s="134"/>
      <c r="AI29" s="134"/>
      <c r="AJ29" s="134"/>
      <c r="AK29" s="134"/>
      <c r="AL29" s="134"/>
      <c r="AM29" s="134"/>
      <c r="AN29" s="134"/>
      <c r="AO29" s="134"/>
      <c r="AP29" s="134"/>
      <c r="AQ29" s="134"/>
      <c r="AR29" s="134"/>
      <c r="AS29" s="134"/>
      <c r="AT29" s="134"/>
      <c r="AU29" s="134"/>
      <c r="AV29" s="134"/>
      <c r="AW29" s="134"/>
      <c r="AX29" s="134"/>
      <c r="AY29" s="134"/>
    </row>
    <row r="30" spans="1:51" ht="23.65" customHeight="1" thickTop="1" thickBot="1" x14ac:dyDescent="0.6">
      <c r="A30" s="817" t="s">
        <v>109</v>
      </c>
      <c r="B30" s="818"/>
      <c r="C30" s="818"/>
      <c r="D30" s="818"/>
      <c r="E30" s="818"/>
      <c r="F30" s="770" t="str">
        <f>IF(+Anno_1=0,"",+Anno_1)</f>
        <v/>
      </c>
      <c r="G30" s="771"/>
      <c r="H30" s="274" t="s">
        <v>101</v>
      </c>
      <c r="I30" s="718" t="s">
        <v>154</v>
      </c>
      <c r="J30" s="719"/>
      <c r="K30" s="719"/>
      <c r="L30" s="720"/>
      <c r="M30" s="194">
        <f>SUMIFS(M6:M15,G6:G15,"ALTRO",H6:H15,"ENTE")</f>
        <v>0</v>
      </c>
      <c r="N30" s="118">
        <f t="shared" si="39"/>
        <v>0</v>
      </c>
      <c r="O30" s="119">
        <f t="shared" si="40"/>
        <v>0</v>
      </c>
      <c r="P30" s="120">
        <f t="shared" si="41"/>
        <v>0</v>
      </c>
      <c r="Q30" s="113">
        <f t="shared" si="42"/>
        <v>0</v>
      </c>
      <c r="R30" s="113">
        <f t="shared" si="43"/>
        <v>0</v>
      </c>
      <c r="S30" s="113">
        <f t="shared" si="44"/>
        <v>0</v>
      </c>
      <c r="T30" s="113">
        <f t="shared" si="45"/>
        <v>0</v>
      </c>
      <c r="U30" s="113">
        <f t="shared" si="46"/>
        <v>0</v>
      </c>
      <c r="V30" s="113">
        <f t="shared" si="47"/>
        <v>0</v>
      </c>
      <c r="W30" s="113">
        <f t="shared" si="48"/>
        <v>0</v>
      </c>
      <c r="X30" s="113">
        <f t="shared" si="49"/>
        <v>0</v>
      </c>
      <c r="Y30" s="109"/>
      <c r="Z30" s="109"/>
      <c r="AA30" s="109"/>
      <c r="AB30" s="139"/>
      <c r="AC30" s="133">
        <f>ROUND(IF(IF(O30&gt;12,0.6,O30*0.05)+IF(P30&gt;15,0.05,0)+IF(N30&gt;0,0.6,0)&gt;12,0.6,IF(O30&gt;12,0.6,O30*0.05)+IF(P30&gt;15,0.05,0)+IF(N30&gt;0,0.6,0)),3)</f>
        <v>0</v>
      </c>
      <c r="AD30" s="134"/>
      <c r="AE30" s="134"/>
      <c r="AF30" s="134"/>
      <c r="AG30" s="134"/>
      <c r="AH30" s="134"/>
      <c r="AI30" s="134"/>
      <c r="AJ30" s="134"/>
      <c r="AK30" s="134"/>
      <c r="AL30" s="134"/>
      <c r="AM30" s="134"/>
      <c r="AN30" s="134"/>
      <c r="AO30" s="134"/>
      <c r="AP30" s="134"/>
      <c r="AQ30" s="134"/>
      <c r="AR30" s="134"/>
      <c r="AS30" s="134"/>
      <c r="AT30" s="134"/>
      <c r="AU30" s="134"/>
      <c r="AV30" s="134"/>
      <c r="AW30" s="134"/>
      <c r="AX30" s="134"/>
      <c r="AY30" s="134"/>
    </row>
    <row r="31" spans="1:51" ht="23.65" customHeight="1" thickTop="1" thickBot="1" x14ac:dyDescent="0.6">
      <c r="A31" s="819"/>
      <c r="B31" s="820"/>
      <c r="C31" s="820"/>
      <c r="D31" s="820"/>
      <c r="E31" s="820"/>
      <c r="F31" s="772"/>
      <c r="G31" s="773"/>
      <c r="H31" s="668" t="s">
        <v>110</v>
      </c>
      <c r="I31" s="669"/>
      <c r="J31" s="669"/>
      <c r="K31" s="669"/>
      <c r="L31" s="670"/>
      <c r="M31" s="98">
        <f>SUM(M26:M30)</f>
        <v>0</v>
      </c>
      <c r="N31" s="209">
        <f t="shared" si="39"/>
        <v>0</v>
      </c>
      <c r="O31" s="207">
        <f t="shared" si="40"/>
        <v>0</v>
      </c>
      <c r="P31" s="208">
        <f t="shared" si="41"/>
        <v>0</v>
      </c>
      <c r="Q31" s="113">
        <f t="shared" si="42"/>
        <v>0</v>
      </c>
      <c r="R31" s="113">
        <f>M31/365</f>
        <v>0</v>
      </c>
      <c r="S31" s="113">
        <f t="shared" si="44"/>
        <v>0</v>
      </c>
      <c r="T31" s="113">
        <f t="shared" si="45"/>
        <v>0</v>
      </c>
      <c r="U31" s="113">
        <f>M31-T31</f>
        <v>0</v>
      </c>
      <c r="V31" s="113">
        <f t="shared" si="47"/>
        <v>0</v>
      </c>
      <c r="W31" s="113">
        <f t="shared" si="48"/>
        <v>0</v>
      </c>
      <c r="X31" s="113">
        <f t="shared" si="49"/>
        <v>0</v>
      </c>
      <c r="Y31" s="109"/>
      <c r="Z31" s="109"/>
      <c r="AA31" s="109"/>
      <c r="AB31" s="139"/>
      <c r="AC31" s="205">
        <f>IF(SUM(AC26:AC30)&gt;6,6,SUM(AC26:AC30))</f>
        <v>0</v>
      </c>
      <c r="AD31" s="134"/>
      <c r="AE31" s="134"/>
      <c r="AF31" s="134"/>
      <c r="AG31" s="134"/>
      <c r="AH31" s="134"/>
      <c r="AI31" s="134"/>
      <c r="AJ31" s="134"/>
      <c r="AK31" s="134"/>
      <c r="AL31" s="134"/>
      <c r="AM31" s="134"/>
      <c r="AN31" s="134"/>
      <c r="AO31" s="134"/>
      <c r="AP31" s="134"/>
      <c r="AQ31" s="134"/>
      <c r="AR31" s="134"/>
      <c r="AS31" s="134"/>
      <c r="AT31" s="134"/>
      <c r="AU31" s="134"/>
      <c r="AV31" s="134"/>
      <c r="AW31" s="134"/>
      <c r="AX31" s="134"/>
      <c r="AY31" s="134"/>
    </row>
    <row r="32" spans="1:51" ht="22.9" x14ac:dyDescent="0.4">
      <c r="A32" s="263"/>
      <c r="B32" s="263"/>
      <c r="C32" s="263"/>
      <c r="D32" s="263"/>
      <c r="E32" s="263"/>
      <c r="F32" s="263"/>
      <c r="G32" s="263"/>
      <c r="H32" s="143"/>
      <c r="I32" s="144"/>
      <c r="J32" s="145"/>
      <c r="K32" s="145"/>
      <c r="L32" s="145"/>
      <c r="M32" s="140"/>
      <c r="N32" s="146"/>
      <c r="O32" s="146"/>
      <c r="P32" s="146"/>
      <c r="Q32" s="139"/>
      <c r="R32" s="139"/>
      <c r="S32" s="139"/>
      <c r="T32" s="139"/>
      <c r="U32" s="139"/>
      <c r="V32" s="139"/>
      <c r="W32" s="139"/>
      <c r="X32" s="139"/>
      <c r="Y32" s="139"/>
      <c r="Z32" s="139"/>
      <c r="AA32" s="139"/>
      <c r="AB32" s="139"/>
      <c r="AC32" s="148"/>
      <c r="AD32" s="134"/>
      <c r="AE32" s="134"/>
      <c r="AF32" s="134"/>
      <c r="AG32" s="134"/>
      <c r="AH32" s="134"/>
      <c r="AI32" s="134"/>
      <c r="AJ32" s="134"/>
      <c r="AK32" s="134"/>
      <c r="AL32" s="134"/>
      <c r="AM32" s="134"/>
      <c r="AN32" s="134"/>
      <c r="AO32" s="134"/>
      <c r="AP32" s="134"/>
      <c r="AQ32" s="134"/>
      <c r="AR32" s="134"/>
      <c r="AS32" s="134"/>
      <c r="AT32" s="134"/>
      <c r="AU32" s="134"/>
      <c r="AV32" s="134"/>
      <c r="AW32" s="134"/>
      <c r="AX32" s="134"/>
      <c r="AY32" s="134"/>
    </row>
    <row r="33" spans="1:51" ht="22.5" thickBot="1" x14ac:dyDescent="0.6">
      <c r="A33" s="263"/>
      <c r="B33" s="263"/>
      <c r="C33" s="263"/>
      <c r="D33" s="263"/>
      <c r="E33" s="263"/>
      <c r="F33" s="263"/>
      <c r="G33" s="263"/>
      <c r="H33" s="139"/>
      <c r="I33" s="139"/>
      <c r="J33" s="139"/>
      <c r="K33" s="139"/>
      <c r="L33" s="139"/>
      <c r="M33" s="140"/>
      <c r="N33" s="141" t="s">
        <v>85</v>
      </c>
      <c r="O33" s="141" t="s">
        <v>86</v>
      </c>
      <c r="P33" s="141" t="s">
        <v>87</v>
      </c>
      <c r="Q33" s="149"/>
      <c r="R33" s="149"/>
      <c r="S33" s="149"/>
      <c r="T33" s="149"/>
      <c r="U33" s="149"/>
      <c r="V33" s="149"/>
      <c r="W33" s="149"/>
      <c r="X33" s="149"/>
      <c r="Y33" s="139"/>
      <c r="Z33" s="139"/>
      <c r="AA33" s="139"/>
      <c r="AB33" s="139"/>
      <c r="AC33" s="142" t="s">
        <v>103</v>
      </c>
      <c r="AD33" s="134"/>
      <c r="AE33" s="134"/>
      <c r="AF33" s="134"/>
      <c r="AG33" s="134"/>
      <c r="AH33" s="134"/>
      <c r="AI33" s="134"/>
      <c r="AJ33" s="134"/>
      <c r="AK33" s="134"/>
      <c r="AL33" s="134"/>
      <c r="AM33" s="134"/>
      <c r="AN33" s="134"/>
      <c r="AO33" s="134"/>
      <c r="AP33" s="134"/>
      <c r="AQ33" s="134"/>
      <c r="AR33" s="134"/>
      <c r="AS33" s="134"/>
      <c r="AT33" s="134"/>
      <c r="AU33" s="134"/>
      <c r="AV33" s="134"/>
      <c r="AW33" s="134"/>
      <c r="AX33" s="134"/>
      <c r="AY33" s="134"/>
    </row>
    <row r="34" spans="1:51" ht="23.25" thickTop="1" thickBot="1" x14ac:dyDescent="0.6">
      <c r="A34" s="799" t="s">
        <v>102</v>
      </c>
      <c r="B34" s="800"/>
      <c r="C34" s="800"/>
      <c r="D34" s="800"/>
      <c r="E34" s="800"/>
      <c r="F34" s="800"/>
      <c r="G34" s="801"/>
      <c r="H34" s="273" t="s">
        <v>61</v>
      </c>
      <c r="I34" s="718" t="s">
        <v>150</v>
      </c>
      <c r="J34" s="719"/>
      <c r="K34" s="719"/>
      <c r="L34" s="720"/>
      <c r="M34" s="99">
        <f>SUMIFS(M6:M15,G6:G15,"AT",H6:H15,"ss")</f>
        <v>0</v>
      </c>
      <c r="N34" s="130">
        <f t="shared" ref="N34:N39" si="50">FLOOR(R34,1)</f>
        <v>0</v>
      </c>
      <c r="O34" s="131">
        <f t="shared" ref="O34:O39" si="51">FLOOR(V34,1)</f>
        <v>0</v>
      </c>
      <c r="P34" s="132">
        <f t="shared" ref="P34:P39" si="52">U34-X34</f>
        <v>0</v>
      </c>
      <c r="Q34" s="113">
        <f t="shared" ref="Q34:Q39" si="53">T34+X34+Y34</f>
        <v>0</v>
      </c>
      <c r="R34" s="113">
        <f t="shared" ref="R34:R38" si="54">M34/365</f>
        <v>0</v>
      </c>
      <c r="S34" s="113">
        <f t="shared" ref="S34:S39" si="55">FLOOR(R34,1)</f>
        <v>0</v>
      </c>
      <c r="T34" s="113">
        <f t="shared" ref="T34:T39" si="56">S34*365</f>
        <v>0</v>
      </c>
      <c r="U34" s="113">
        <f t="shared" ref="U34:U38" si="57">M34-T34</f>
        <v>0</v>
      </c>
      <c r="V34" s="113">
        <f t="shared" ref="V34:V39" si="58">U34/30</f>
        <v>0</v>
      </c>
      <c r="W34" s="113">
        <f t="shared" ref="W34:W39" si="59">FLOOR(V34,1)</f>
        <v>0</v>
      </c>
      <c r="X34" s="113">
        <f t="shared" ref="X34:X39" si="60">W34*30</f>
        <v>0</v>
      </c>
      <c r="Y34" s="109"/>
      <c r="Z34" s="109"/>
      <c r="AA34" s="109"/>
      <c r="AB34" s="139"/>
      <c r="AC34" s="133">
        <f>ROUND(IF(IF(O34&gt;12,6,O34*0.5)+IF(P34&gt;15,0.5,0)+IF(N34&gt;0,6,0)&gt;12,6,IF(O34&gt;12,6,O34*0.5)+IF(P34&gt;15,0.5,0)+IF(N34&gt;0,6,0)),3)</f>
        <v>0</v>
      </c>
      <c r="AD34" s="134"/>
      <c r="AE34" s="134"/>
      <c r="AF34" s="134"/>
      <c r="AG34" s="134"/>
      <c r="AH34" s="134"/>
      <c r="AI34" s="134"/>
      <c r="AJ34" s="134"/>
      <c r="AK34" s="134"/>
      <c r="AL34" s="134"/>
      <c r="AM34" s="134"/>
      <c r="AN34" s="134"/>
      <c r="AO34" s="134"/>
      <c r="AP34" s="134"/>
      <c r="AQ34" s="134"/>
      <c r="AR34" s="134"/>
      <c r="AS34" s="134"/>
      <c r="AT34" s="134"/>
      <c r="AU34" s="134"/>
      <c r="AV34" s="134"/>
      <c r="AW34" s="134"/>
      <c r="AX34" s="134"/>
      <c r="AY34" s="134"/>
    </row>
    <row r="35" spans="1:51" ht="23.65" customHeight="1" thickTop="1" thickBot="1" x14ac:dyDescent="0.6">
      <c r="A35" s="802" t="s">
        <v>106</v>
      </c>
      <c r="B35" s="803"/>
      <c r="C35" s="803"/>
      <c r="D35" s="803"/>
      <c r="E35" s="803"/>
      <c r="F35" s="803"/>
      <c r="G35" s="804"/>
      <c r="H35" s="273" t="s">
        <v>61</v>
      </c>
      <c r="I35" s="718" t="s">
        <v>100</v>
      </c>
      <c r="J35" s="719"/>
      <c r="K35" s="719"/>
      <c r="L35" s="720"/>
      <c r="M35" s="99">
        <f>SUMIFS(M6:M15,G6:G15,"AT",H6:H15,"NON")</f>
        <v>0</v>
      </c>
      <c r="N35" s="121">
        <f t="shared" si="50"/>
        <v>0</v>
      </c>
      <c r="O35" s="122">
        <f t="shared" si="51"/>
        <v>0</v>
      </c>
      <c r="P35" s="123">
        <f t="shared" si="52"/>
        <v>0</v>
      </c>
      <c r="Q35" s="113">
        <f t="shared" si="53"/>
        <v>0</v>
      </c>
      <c r="R35" s="113">
        <f t="shared" si="54"/>
        <v>0</v>
      </c>
      <c r="S35" s="113">
        <f t="shared" si="55"/>
        <v>0</v>
      </c>
      <c r="T35" s="113">
        <f t="shared" si="56"/>
        <v>0</v>
      </c>
      <c r="U35" s="113">
        <f t="shared" si="57"/>
        <v>0</v>
      </c>
      <c r="V35" s="113">
        <f t="shared" si="58"/>
        <v>0</v>
      </c>
      <c r="W35" s="113">
        <f t="shared" si="59"/>
        <v>0</v>
      </c>
      <c r="X35" s="113">
        <f t="shared" si="60"/>
        <v>0</v>
      </c>
      <c r="Y35" s="109"/>
      <c r="Z35" s="109"/>
      <c r="AA35" s="109"/>
      <c r="AB35" s="139"/>
      <c r="AC35" s="133">
        <f>ROUND(IF(IF(O35&gt;12,3,O35*0.25)+IF(P35&gt;15,0.25,0)+IF(N35&gt;0,3,0)&gt;12,6,IF(O35&gt;12,3,O35*0.25)+IF(P35&gt;15,0.25,0)+IF(N35&gt;0,3,0)),3)</f>
        <v>0</v>
      </c>
      <c r="AD35" s="134"/>
      <c r="AE35" s="134"/>
      <c r="AF35" s="134"/>
      <c r="AG35" s="134"/>
      <c r="AH35" s="134"/>
      <c r="AI35" s="134"/>
      <c r="AJ35" s="134"/>
      <c r="AK35" s="134"/>
      <c r="AL35" s="134"/>
      <c r="AM35" s="134"/>
      <c r="AN35" s="134"/>
      <c r="AO35" s="134"/>
      <c r="AP35" s="134"/>
      <c r="AQ35" s="134"/>
      <c r="AR35" s="134"/>
      <c r="AS35" s="134"/>
      <c r="AT35" s="134"/>
      <c r="AU35" s="134"/>
      <c r="AV35" s="134"/>
      <c r="AW35" s="134"/>
      <c r="AX35" s="134"/>
      <c r="AY35" s="134"/>
    </row>
    <row r="36" spans="1:51" ht="23.65" customHeight="1" thickTop="1" thickBot="1" x14ac:dyDescent="0.6">
      <c r="A36" s="805"/>
      <c r="B36" s="806"/>
      <c r="C36" s="806"/>
      <c r="D36" s="806"/>
      <c r="E36" s="806"/>
      <c r="F36" s="806"/>
      <c r="G36" s="807"/>
      <c r="H36" s="274" t="s">
        <v>101</v>
      </c>
      <c r="I36" s="718" t="s">
        <v>150</v>
      </c>
      <c r="J36" s="719"/>
      <c r="K36" s="719"/>
      <c r="L36" s="720"/>
      <c r="M36" s="99">
        <f>SUMIFS(M6:M15,G6:G15,"ALTRO",H6:H15,"SS")+SUMIFS(M6:M15,G6:G15,"CS",H6:H15,"SS")+SUMIFS(M6:M15,G6:G15,"AA",H6:H15,"SS")</f>
        <v>0</v>
      </c>
      <c r="N36" s="121">
        <f t="shared" si="50"/>
        <v>0</v>
      </c>
      <c r="O36" s="122">
        <f t="shared" si="51"/>
        <v>0</v>
      </c>
      <c r="P36" s="123">
        <f t="shared" si="52"/>
        <v>0</v>
      </c>
      <c r="Q36" s="113">
        <f t="shared" si="53"/>
        <v>0</v>
      </c>
      <c r="R36" s="113">
        <f t="shared" si="54"/>
        <v>0</v>
      </c>
      <c r="S36" s="113">
        <f t="shared" si="55"/>
        <v>0</v>
      </c>
      <c r="T36" s="113">
        <f t="shared" si="56"/>
        <v>0</v>
      </c>
      <c r="U36" s="113">
        <f t="shared" si="57"/>
        <v>0</v>
      </c>
      <c r="V36" s="113">
        <f t="shared" si="58"/>
        <v>0</v>
      </c>
      <c r="W36" s="113">
        <f t="shared" si="59"/>
        <v>0</v>
      </c>
      <c r="X36" s="113">
        <f t="shared" si="60"/>
        <v>0</v>
      </c>
      <c r="Y36" s="109"/>
      <c r="Z36" s="109"/>
      <c r="AA36" s="109"/>
      <c r="AB36" s="139"/>
      <c r="AC36" s="133">
        <f>ROUND(IF(IF(O36&gt;12,1.2,O36*0.1)+IF(P36&gt;15,0.1,0)+IF(N36&gt;0,1.2,0)&gt;12,1.2,IF(O36&gt;12,1.2,O36*0.1)+IF(P36&gt;15,0.1,0)+IF(N36&gt;0,1.2,0)),3)</f>
        <v>0</v>
      </c>
      <c r="AD36" s="134"/>
      <c r="AE36" s="134"/>
      <c r="AF36" s="134"/>
      <c r="AG36" s="134"/>
      <c r="AH36" s="134"/>
      <c r="AI36" s="134"/>
      <c r="AJ36" s="134"/>
      <c r="AK36" s="134"/>
      <c r="AL36" s="134"/>
      <c r="AM36" s="134"/>
      <c r="AN36" s="134"/>
      <c r="AO36" s="134"/>
      <c r="AP36" s="134"/>
      <c r="AQ36" s="134"/>
      <c r="AR36" s="134"/>
      <c r="AS36" s="134"/>
      <c r="AT36" s="134"/>
      <c r="AU36" s="134"/>
      <c r="AV36" s="134"/>
      <c r="AW36" s="134"/>
      <c r="AX36" s="134"/>
      <c r="AY36" s="134"/>
    </row>
    <row r="37" spans="1:51" ht="23.65" customHeight="1" thickTop="1" thickBot="1" x14ac:dyDescent="0.6">
      <c r="A37" s="805"/>
      <c r="B37" s="806"/>
      <c r="C37" s="806"/>
      <c r="D37" s="806"/>
      <c r="E37" s="806"/>
      <c r="F37" s="806"/>
      <c r="G37" s="807"/>
      <c r="H37" s="274" t="s">
        <v>101</v>
      </c>
      <c r="I37" s="718" t="s">
        <v>100</v>
      </c>
      <c r="J37" s="719"/>
      <c r="K37" s="719"/>
      <c r="L37" s="720"/>
      <c r="M37" s="99">
        <f>SUMIFS(M6:M15,G6:G15,"ALTRO",H6:H15,"NON")+          SUMIFS(M6:M15,G6:G15,"cs",H6:H15,"NON")                 +SUMIFS(M6:M15,G6:G15,"Aa",H6:H15,"NON")</f>
        <v>0</v>
      </c>
      <c r="N37" s="121">
        <f t="shared" si="50"/>
        <v>0</v>
      </c>
      <c r="O37" s="122">
        <f t="shared" si="51"/>
        <v>0</v>
      </c>
      <c r="P37" s="123">
        <f t="shared" si="52"/>
        <v>0</v>
      </c>
      <c r="Q37" s="113">
        <f t="shared" si="53"/>
        <v>0</v>
      </c>
      <c r="R37" s="113">
        <f t="shared" si="54"/>
        <v>0</v>
      </c>
      <c r="S37" s="113">
        <f t="shared" si="55"/>
        <v>0</v>
      </c>
      <c r="T37" s="113">
        <f t="shared" si="56"/>
        <v>0</v>
      </c>
      <c r="U37" s="113">
        <f t="shared" si="57"/>
        <v>0</v>
      </c>
      <c r="V37" s="113">
        <f t="shared" si="58"/>
        <v>0</v>
      </c>
      <c r="W37" s="113">
        <f t="shared" si="59"/>
        <v>0</v>
      </c>
      <c r="X37" s="113">
        <f t="shared" si="60"/>
        <v>0</v>
      </c>
      <c r="Y37" s="109"/>
      <c r="Z37" s="109"/>
      <c r="AA37" s="109"/>
      <c r="AB37" s="139"/>
      <c r="AC37" s="133">
        <f>ROUND(IF(IF(O37&gt;12,0.6,O37*0.05)+IF(P37&gt;15,0.05,0)+IF(N37&gt;0,0.6,0)&gt;12,0.6,IF(O37&gt;12,0.6,O37*0.05)+IF(P37&gt;15,0.05,0)+IF(N37&gt;0,0.6,0)),3)</f>
        <v>0</v>
      </c>
      <c r="AD37" s="134"/>
      <c r="AE37" s="134"/>
      <c r="AF37" s="134"/>
      <c r="AG37" s="134"/>
      <c r="AH37" s="134"/>
      <c r="AI37" s="134"/>
      <c r="AJ37" s="134"/>
      <c r="AK37" s="134"/>
      <c r="AL37" s="134"/>
      <c r="AM37" s="134"/>
      <c r="AN37" s="134"/>
      <c r="AO37" s="134"/>
      <c r="AP37" s="134"/>
      <c r="AQ37" s="134"/>
      <c r="AR37" s="134"/>
      <c r="AS37" s="134"/>
      <c r="AT37" s="134"/>
      <c r="AU37" s="134"/>
      <c r="AV37" s="134"/>
      <c r="AW37" s="134"/>
      <c r="AX37" s="134"/>
      <c r="AY37" s="134"/>
    </row>
    <row r="38" spans="1:51" ht="23.65" customHeight="1" thickTop="1" thickBot="1" x14ac:dyDescent="0.6">
      <c r="A38" s="795" t="s">
        <v>109</v>
      </c>
      <c r="B38" s="796"/>
      <c r="C38" s="796"/>
      <c r="D38" s="796"/>
      <c r="E38" s="796"/>
      <c r="F38" s="744" t="str">
        <f>IF(+Anno_1=0,"",+Anno_1)</f>
        <v/>
      </c>
      <c r="G38" s="745"/>
      <c r="H38" s="274" t="s">
        <v>101</v>
      </c>
      <c r="I38" s="718" t="s">
        <v>154</v>
      </c>
      <c r="J38" s="719"/>
      <c r="K38" s="719"/>
      <c r="L38" s="720"/>
      <c r="M38" s="99">
        <f>SUMIFS(M6:M15,G6:G15,"ALTRO",H6:H15,"ENTE")</f>
        <v>0</v>
      </c>
      <c r="N38" s="127">
        <f t="shared" si="50"/>
        <v>0</v>
      </c>
      <c r="O38" s="128">
        <f t="shared" si="51"/>
        <v>0</v>
      </c>
      <c r="P38" s="129">
        <f t="shared" si="52"/>
        <v>0</v>
      </c>
      <c r="Q38" s="113">
        <f t="shared" si="53"/>
        <v>0</v>
      </c>
      <c r="R38" s="113">
        <f t="shared" si="54"/>
        <v>0</v>
      </c>
      <c r="S38" s="113">
        <f t="shared" si="55"/>
        <v>0</v>
      </c>
      <c r="T38" s="113">
        <f t="shared" si="56"/>
        <v>0</v>
      </c>
      <c r="U38" s="113">
        <f t="shared" si="57"/>
        <v>0</v>
      </c>
      <c r="V38" s="113">
        <f t="shared" si="58"/>
        <v>0</v>
      </c>
      <c r="W38" s="113">
        <f t="shared" si="59"/>
        <v>0</v>
      </c>
      <c r="X38" s="113">
        <f t="shared" si="60"/>
        <v>0</v>
      </c>
      <c r="Y38" s="109"/>
      <c r="Z38" s="109"/>
      <c r="AA38" s="109"/>
      <c r="AB38" s="139"/>
      <c r="AC38" s="133">
        <f>ROUND(IF(IF(O38&gt;12,0.6,O38*0.05)+IF(P38&gt;15,0.05,0)+IF(N38&gt;0,0.6,0)&gt;12,0.6,IF(O38&gt;12,0.6,O38*0.05)+IF(P38&gt;15,0.05,0)+IF(N38&gt;0,0.6,0)),3)</f>
        <v>0</v>
      </c>
      <c r="AD38" s="134"/>
      <c r="AE38" s="134"/>
      <c r="AF38" s="134"/>
      <c r="AG38" s="134"/>
      <c r="AH38" s="134"/>
      <c r="AI38" s="134"/>
      <c r="AJ38" s="134"/>
      <c r="AK38" s="134"/>
      <c r="AL38" s="134"/>
      <c r="AM38" s="134"/>
      <c r="AN38" s="134"/>
      <c r="AO38" s="134"/>
      <c r="AP38" s="134"/>
      <c r="AQ38" s="134"/>
      <c r="AR38" s="134"/>
      <c r="AS38" s="134"/>
      <c r="AT38" s="134"/>
      <c r="AU38" s="134"/>
      <c r="AV38" s="134"/>
      <c r="AW38" s="134"/>
      <c r="AX38" s="134"/>
      <c r="AY38" s="134"/>
    </row>
    <row r="39" spans="1:51" ht="23.65" customHeight="1" thickTop="1" thickBot="1" x14ac:dyDescent="0.6">
      <c r="A39" s="797"/>
      <c r="B39" s="798"/>
      <c r="C39" s="798"/>
      <c r="D39" s="798"/>
      <c r="E39" s="798"/>
      <c r="F39" s="746"/>
      <c r="G39" s="747"/>
      <c r="H39" s="668" t="s">
        <v>110</v>
      </c>
      <c r="I39" s="669"/>
      <c r="J39" s="669"/>
      <c r="K39" s="669"/>
      <c r="L39" s="670"/>
      <c r="M39" s="98">
        <f>SUM(M34:M38)</f>
        <v>0</v>
      </c>
      <c r="N39" s="209">
        <f t="shared" si="50"/>
        <v>0</v>
      </c>
      <c r="O39" s="207">
        <f t="shared" si="51"/>
        <v>0</v>
      </c>
      <c r="P39" s="208">
        <f t="shared" si="52"/>
        <v>0</v>
      </c>
      <c r="Q39" s="113">
        <f t="shared" si="53"/>
        <v>0</v>
      </c>
      <c r="R39" s="113">
        <f>M39/365</f>
        <v>0</v>
      </c>
      <c r="S39" s="113">
        <f t="shared" si="55"/>
        <v>0</v>
      </c>
      <c r="T39" s="113">
        <f t="shared" si="56"/>
        <v>0</v>
      </c>
      <c r="U39" s="113">
        <f>M39-T39</f>
        <v>0</v>
      </c>
      <c r="V39" s="113">
        <f t="shared" si="58"/>
        <v>0</v>
      </c>
      <c r="W39" s="113">
        <f t="shared" si="59"/>
        <v>0</v>
      </c>
      <c r="X39" s="113">
        <f t="shared" si="60"/>
        <v>0</v>
      </c>
      <c r="Y39" s="109"/>
      <c r="Z39" s="109"/>
      <c r="AA39" s="109"/>
      <c r="AB39" s="139"/>
      <c r="AC39" s="205">
        <f>IF(SUM(AC34:AC38)&gt;6,6,SUM(AC34:AC38))</f>
        <v>0</v>
      </c>
      <c r="AD39" s="134"/>
      <c r="AE39" s="134"/>
      <c r="AF39" s="134"/>
      <c r="AG39" s="134"/>
      <c r="AH39" s="134"/>
      <c r="AI39" s="134"/>
      <c r="AJ39" s="134"/>
      <c r="AK39" s="134"/>
      <c r="AL39" s="134"/>
      <c r="AM39" s="134"/>
      <c r="AN39" s="134"/>
      <c r="AO39" s="134"/>
      <c r="AP39" s="134"/>
      <c r="AQ39" s="134"/>
      <c r="AR39" s="134"/>
      <c r="AS39" s="134"/>
      <c r="AT39" s="134"/>
      <c r="AU39" s="134"/>
      <c r="AV39" s="134"/>
      <c r="AW39" s="134"/>
      <c r="AX39" s="134"/>
      <c r="AY39" s="134"/>
    </row>
  </sheetData>
  <sheetProtection algorithmName="SHA-512" hashValue="mplAwZrqfJNnfaDOtL9kIlJpDcDQM5rbCp6+EVR6+RwipSIkYxyjYWdXFwIJ/gnyscIrUIzkEqtjgwmcUw1K2g==" saltValue="gFKVKnJ4MZHPLXmI0wQKSA==" spinCount="100000" sheet="1" objects="1" scenarios="1"/>
  <mergeCells count="70">
    <mergeCell ref="F1:J2"/>
    <mergeCell ref="K1:AC2"/>
    <mergeCell ref="A1:B2"/>
    <mergeCell ref="C1:C2"/>
    <mergeCell ref="A4:A5"/>
    <mergeCell ref="B4:B5"/>
    <mergeCell ref="C4:C5"/>
    <mergeCell ref="D4:D5"/>
    <mergeCell ref="E4:E5"/>
    <mergeCell ref="F4:F5"/>
    <mergeCell ref="M4:M5"/>
    <mergeCell ref="N4:P4"/>
    <mergeCell ref="AC4:AC5"/>
    <mergeCell ref="H3:L3"/>
    <mergeCell ref="G4:G5"/>
    <mergeCell ref="H4:L5"/>
    <mergeCell ref="AC6:AC15"/>
    <mergeCell ref="H7:L7"/>
    <mergeCell ref="AE7:AG7"/>
    <mergeCell ref="H8:L8"/>
    <mergeCell ref="AE8:AG8"/>
    <mergeCell ref="H9:L9"/>
    <mergeCell ref="H10:L10"/>
    <mergeCell ref="AD10:AD13"/>
    <mergeCell ref="AE10:AG15"/>
    <mergeCell ref="H11:L11"/>
    <mergeCell ref="H12:L12"/>
    <mergeCell ref="H13:L13"/>
    <mergeCell ref="H14:L14"/>
    <mergeCell ref="H15:L15"/>
    <mergeCell ref="A6:A15"/>
    <mergeCell ref="H6:L6"/>
    <mergeCell ref="H23:L23"/>
    <mergeCell ref="A26:G26"/>
    <mergeCell ref="I26:L26"/>
    <mergeCell ref="A18:G18"/>
    <mergeCell ref="I18:L18"/>
    <mergeCell ref="A19:G21"/>
    <mergeCell ref="I19:L19"/>
    <mergeCell ref="I20:L20"/>
    <mergeCell ref="I21:L21"/>
    <mergeCell ref="A27:G29"/>
    <mergeCell ref="I27:L27"/>
    <mergeCell ref="I28:L28"/>
    <mergeCell ref="I29:L29"/>
    <mergeCell ref="A22:E23"/>
    <mergeCell ref="F22:G23"/>
    <mergeCell ref="AI12:AN13"/>
    <mergeCell ref="A30:E31"/>
    <mergeCell ref="F30:G31"/>
    <mergeCell ref="A38:E39"/>
    <mergeCell ref="F38:G39"/>
    <mergeCell ref="I38:L38"/>
    <mergeCell ref="H39:L39"/>
    <mergeCell ref="A34:G34"/>
    <mergeCell ref="I34:L34"/>
    <mergeCell ref="A35:G37"/>
    <mergeCell ref="I35:L35"/>
    <mergeCell ref="I36:L36"/>
    <mergeCell ref="I37:L37"/>
    <mergeCell ref="I30:L30"/>
    <mergeCell ref="H31:L31"/>
    <mergeCell ref="I22:L22"/>
    <mergeCell ref="AF2:AG2"/>
    <mergeCell ref="AI4:AN4"/>
    <mergeCell ref="AI6:AN6"/>
    <mergeCell ref="AI10:AN10"/>
    <mergeCell ref="AI11:AN11"/>
    <mergeCell ref="AE4:AG6"/>
    <mergeCell ref="AI1:AN2"/>
  </mergeCells>
  <pageMargins left="0.7" right="0.7" top="0.75" bottom="0.75" header="0.3" footer="0.3"/>
  <pageSetup paperSize="9" scale="6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oglio14">
    <pageSetUpPr fitToPage="1"/>
  </sheetPr>
  <dimension ref="A1:AW78"/>
  <sheetViews>
    <sheetView zoomScale="75" zoomScaleNormal="75" workbookViewId="0">
      <selection activeCell="C1" sqref="C1:C2"/>
    </sheetView>
  </sheetViews>
  <sheetFormatPr defaultRowHeight="13.15" x14ac:dyDescent="0.4"/>
  <cols>
    <col min="1" max="1" width="7" customWidth="1"/>
    <col min="2" max="2" width="3.85546875" customWidth="1"/>
    <col min="3" max="3" width="28.640625" customWidth="1"/>
    <col min="4" max="5" width="18.85546875" customWidth="1"/>
    <col min="6" max="6" width="15.640625" customWidth="1"/>
    <col min="7" max="7" width="12.640625" customWidth="1"/>
    <col min="8" max="8" width="5.640625" customWidth="1"/>
    <col min="9" max="12" width="1.85546875" customWidth="1"/>
    <col min="13" max="13" width="9.640625" customWidth="1"/>
    <col min="14" max="16" width="6.140625" customWidth="1"/>
    <col min="17" max="26" width="0" hidden="1" customWidth="1"/>
    <col min="27" max="27" width="0.140625" customWidth="1"/>
    <col min="28" max="28" width="2" customWidth="1"/>
    <col min="29" max="29" width="12.640625" customWidth="1"/>
    <col min="30" max="30" width="2.640625" customWidth="1"/>
    <col min="31" max="31" width="20.35546875" customWidth="1"/>
    <col min="32" max="32" width="1.640625" customWidth="1"/>
    <col min="33" max="33" width="6.640625" customWidth="1"/>
    <col min="34" max="34" width="2.640625" customWidth="1"/>
    <col min="39" max="39" width="2.640625" customWidth="1"/>
  </cols>
  <sheetData>
    <row r="1" spans="1:49" ht="25.15" customHeight="1" thickBot="1" x14ac:dyDescent="0.45">
      <c r="A1" s="704" t="s">
        <v>108</v>
      </c>
      <c r="B1" s="705"/>
      <c r="C1" s="708"/>
      <c r="D1" s="210" t="s">
        <v>84</v>
      </c>
      <c r="E1" s="211" t="s">
        <v>5</v>
      </c>
      <c r="F1" s="727" t="s">
        <v>142</v>
      </c>
      <c r="G1" s="728"/>
      <c r="H1" s="728"/>
      <c r="I1" s="728"/>
      <c r="J1" s="728"/>
      <c r="K1" s="721" t="str">
        <f>IF(+'SCHEDE '!B2=0,"Inserire il nome nel file SCHEDE",+'SCHEDE '!B2)</f>
        <v/>
      </c>
      <c r="L1" s="722"/>
      <c r="M1" s="722"/>
      <c r="N1" s="722"/>
      <c r="O1" s="722"/>
      <c r="P1" s="722"/>
      <c r="Q1" s="722"/>
      <c r="R1" s="722"/>
      <c r="S1" s="722"/>
      <c r="T1" s="722"/>
      <c r="U1" s="722"/>
      <c r="V1" s="722"/>
      <c r="W1" s="722"/>
      <c r="X1" s="722"/>
      <c r="Y1" s="722"/>
      <c r="Z1" s="722"/>
      <c r="AA1" s="722"/>
      <c r="AB1" s="722"/>
      <c r="AC1" s="723"/>
      <c r="AD1" s="134"/>
      <c r="AE1" s="134"/>
      <c r="AF1" s="134"/>
      <c r="AG1" s="134"/>
      <c r="AH1" s="134"/>
      <c r="AI1" s="774" t="s">
        <v>230</v>
      </c>
      <c r="AJ1" s="775"/>
      <c r="AK1" s="775"/>
      <c r="AL1" s="775"/>
      <c r="AM1" s="775"/>
      <c r="AN1" s="776"/>
      <c r="AO1" s="134"/>
      <c r="AP1" s="134"/>
      <c r="AQ1" s="134"/>
      <c r="AR1" s="134"/>
      <c r="AS1" s="134"/>
      <c r="AT1" s="134"/>
      <c r="AU1" s="134"/>
      <c r="AV1" s="134"/>
      <c r="AW1" s="134"/>
    </row>
    <row r="2" spans="1:49" ht="25.15" customHeight="1" thickBot="1" x14ac:dyDescent="0.45">
      <c r="A2" s="706"/>
      <c r="B2" s="707"/>
      <c r="C2" s="709"/>
      <c r="D2" s="192"/>
      <c r="E2" s="193"/>
      <c r="F2" s="729"/>
      <c r="G2" s="730"/>
      <c r="H2" s="730"/>
      <c r="I2" s="730"/>
      <c r="J2" s="730"/>
      <c r="K2" s="724"/>
      <c r="L2" s="725"/>
      <c r="M2" s="725"/>
      <c r="N2" s="725"/>
      <c r="O2" s="725"/>
      <c r="P2" s="725"/>
      <c r="Q2" s="725"/>
      <c r="R2" s="725"/>
      <c r="S2" s="725"/>
      <c r="T2" s="725"/>
      <c r="U2" s="725"/>
      <c r="V2" s="725"/>
      <c r="W2" s="725"/>
      <c r="X2" s="725"/>
      <c r="Y2" s="725"/>
      <c r="Z2" s="725"/>
      <c r="AA2" s="725"/>
      <c r="AB2" s="725"/>
      <c r="AC2" s="726"/>
      <c r="AD2" s="134"/>
      <c r="AE2" s="163" t="s">
        <v>7</v>
      </c>
      <c r="AF2" s="639" t="str">
        <f>+Start!X4</f>
        <v>21.2</v>
      </c>
      <c r="AG2" s="640"/>
      <c r="AH2" s="134"/>
      <c r="AI2" s="777"/>
      <c r="AJ2" s="778"/>
      <c r="AK2" s="778"/>
      <c r="AL2" s="778"/>
      <c r="AM2" s="778"/>
      <c r="AN2" s="779"/>
      <c r="AO2" s="134"/>
      <c r="AP2" s="134"/>
      <c r="AQ2" s="134"/>
      <c r="AR2" s="134"/>
      <c r="AS2" s="134"/>
      <c r="AT2" s="134"/>
      <c r="AU2" s="134"/>
      <c r="AV2" s="134"/>
      <c r="AW2" s="134"/>
    </row>
    <row r="3" spans="1:49" ht="25.15" customHeight="1" thickBot="1" x14ac:dyDescent="0.45">
      <c r="A3" s="153"/>
      <c r="B3" s="153"/>
      <c r="C3" s="153"/>
      <c r="D3" s="153"/>
      <c r="E3" s="153"/>
      <c r="F3" s="191"/>
      <c r="G3" s="189" t="s">
        <v>134</v>
      </c>
      <c r="H3" s="711" t="s">
        <v>143</v>
      </c>
      <c r="I3" s="712"/>
      <c r="J3" s="712"/>
      <c r="K3" s="712"/>
      <c r="L3" s="713"/>
      <c r="M3" s="153"/>
      <c r="N3" s="153"/>
      <c r="O3" s="134"/>
      <c r="P3" s="134"/>
      <c r="Q3" s="134"/>
      <c r="R3" s="134"/>
      <c r="S3" s="134"/>
      <c r="T3" s="134"/>
      <c r="U3" s="134"/>
      <c r="V3" s="134"/>
      <c r="W3" s="134"/>
      <c r="X3" s="134"/>
      <c r="Y3" s="134"/>
      <c r="Z3" s="134"/>
      <c r="AA3" s="134"/>
      <c r="AB3" s="134"/>
      <c r="AC3" s="134"/>
      <c r="AD3" s="134"/>
      <c r="AE3" s="134"/>
      <c r="AF3" s="134"/>
      <c r="AG3" s="134"/>
      <c r="AH3" s="134"/>
      <c r="AI3" s="134"/>
      <c r="AJ3" s="134"/>
      <c r="AK3" s="134"/>
      <c r="AL3" s="134"/>
      <c r="AM3" s="134"/>
      <c r="AN3" s="134"/>
      <c r="AO3" s="134"/>
      <c r="AP3" s="134"/>
      <c r="AQ3" s="134"/>
      <c r="AR3" s="134"/>
      <c r="AS3" s="134"/>
      <c r="AT3" s="134"/>
      <c r="AU3" s="134"/>
      <c r="AV3" s="134"/>
      <c r="AW3" s="134"/>
    </row>
    <row r="4" spans="1:49" ht="30" customHeight="1" thickTop="1" x14ac:dyDescent="0.4">
      <c r="A4" s="784" t="s">
        <v>108</v>
      </c>
      <c r="B4" s="664" t="s">
        <v>89</v>
      </c>
      <c r="C4" s="716" t="s">
        <v>83</v>
      </c>
      <c r="D4" s="714" t="s">
        <v>84</v>
      </c>
      <c r="E4" s="714" t="s">
        <v>5</v>
      </c>
      <c r="F4" s="666" t="s">
        <v>107</v>
      </c>
      <c r="G4" s="702" t="s">
        <v>151</v>
      </c>
      <c r="H4" s="731" t="s">
        <v>149</v>
      </c>
      <c r="I4" s="732"/>
      <c r="J4" s="732"/>
      <c r="K4" s="732"/>
      <c r="L4" s="733"/>
      <c r="M4" s="694" t="s">
        <v>6</v>
      </c>
      <c r="N4" s="696" t="s">
        <v>88</v>
      </c>
      <c r="O4" s="697"/>
      <c r="P4" s="698"/>
      <c r="Q4" s="95" t="s">
        <v>90</v>
      </c>
      <c r="R4" s="95" t="s">
        <v>91</v>
      </c>
      <c r="S4" s="95" t="s">
        <v>92</v>
      </c>
      <c r="T4" s="95" t="s">
        <v>93</v>
      </c>
      <c r="U4" s="95" t="s">
        <v>94</v>
      </c>
      <c r="V4" s="95" t="s">
        <v>95</v>
      </c>
      <c r="W4" s="95" t="s">
        <v>96</v>
      </c>
      <c r="X4" s="95" t="s">
        <v>97</v>
      </c>
      <c r="Y4" s="95" t="s">
        <v>98</v>
      </c>
      <c r="AA4" s="90"/>
      <c r="AB4" s="134"/>
      <c r="AC4" s="786" t="s">
        <v>135</v>
      </c>
      <c r="AD4" s="135"/>
      <c r="AE4" s="649" t="s">
        <v>111</v>
      </c>
      <c r="AF4" s="650"/>
      <c r="AG4" s="651"/>
      <c r="AH4" s="134"/>
      <c r="AI4" s="780" t="s">
        <v>144</v>
      </c>
      <c r="AJ4" s="780"/>
      <c r="AK4" s="780"/>
      <c r="AL4" s="780"/>
      <c r="AM4" s="780"/>
      <c r="AN4" s="780"/>
      <c r="AO4" s="134"/>
      <c r="AP4" s="134"/>
      <c r="AQ4" s="134"/>
      <c r="AR4" s="134"/>
      <c r="AS4" s="134"/>
      <c r="AT4" s="134"/>
      <c r="AU4" s="134"/>
      <c r="AV4" s="134"/>
      <c r="AW4" s="134"/>
    </row>
    <row r="5" spans="1:49" ht="30" customHeight="1" thickBot="1" x14ac:dyDescent="0.45">
      <c r="A5" s="785"/>
      <c r="B5" s="665"/>
      <c r="C5" s="717"/>
      <c r="D5" s="715"/>
      <c r="E5" s="715"/>
      <c r="F5" s="667"/>
      <c r="G5" s="703"/>
      <c r="H5" s="734"/>
      <c r="I5" s="735"/>
      <c r="J5" s="735"/>
      <c r="K5" s="735"/>
      <c r="L5" s="736"/>
      <c r="M5" s="695"/>
      <c r="N5" s="89" t="s">
        <v>85</v>
      </c>
      <c r="O5" s="4" t="s">
        <v>86</v>
      </c>
      <c r="P5" s="5" t="s">
        <v>87</v>
      </c>
      <c r="Q5" s="95" t="s">
        <v>99</v>
      </c>
      <c r="R5" s="96"/>
      <c r="S5" s="96"/>
      <c r="T5" s="96"/>
      <c r="U5" s="96"/>
      <c r="V5" s="96"/>
      <c r="W5" s="96"/>
      <c r="X5" s="96"/>
      <c r="Y5" s="96"/>
      <c r="AA5" s="90"/>
      <c r="AB5" s="134"/>
      <c r="AC5" s="787"/>
      <c r="AD5" s="135"/>
      <c r="AE5" s="652"/>
      <c r="AF5" s="653"/>
      <c r="AG5" s="654"/>
      <c r="AH5" s="134"/>
      <c r="AI5" s="397" t="s">
        <v>145</v>
      </c>
      <c r="AJ5" s="397"/>
      <c r="AK5" s="397"/>
      <c r="AL5" s="397"/>
      <c r="AM5" s="398"/>
      <c r="AN5" s="408"/>
      <c r="AO5" s="134"/>
      <c r="AP5" s="134"/>
      <c r="AQ5" s="134"/>
      <c r="AR5" s="134"/>
      <c r="AS5" s="134"/>
      <c r="AT5" s="134"/>
      <c r="AU5" s="134"/>
      <c r="AV5" s="134"/>
      <c r="AW5" s="134"/>
    </row>
    <row r="6" spans="1:49" ht="25.15" customHeight="1" thickTop="1" thickBot="1" x14ac:dyDescent="0.6">
      <c r="A6" s="691" t="str">
        <f>IF(+Anno_1=0,"",+Anno_1)</f>
        <v/>
      </c>
      <c r="B6" s="91">
        <v>1</v>
      </c>
      <c r="C6" s="155"/>
      <c r="D6" s="201"/>
      <c r="E6" s="202"/>
      <c r="F6" s="154" t="str">
        <f t="shared" ref="F6:F15" si="0">IF(OR(D6=0,E6=0,+Anno_1=0),"",IF(OR(E6&gt;data_2,D6&lt;data_1),"DATA ERRATA","ok"))</f>
        <v/>
      </c>
      <c r="G6" s="199"/>
      <c r="H6" s="699"/>
      <c r="I6" s="700"/>
      <c r="J6" s="700"/>
      <c r="K6" s="700"/>
      <c r="L6" s="701"/>
      <c r="M6" s="195">
        <f>IF(G6=0,0,      IF(H6=0,0,IF(AND(G6&lt;&gt;"AA",G6&lt;&gt;"AT",G6&lt;&gt;"CS",G6&lt;&gt;"ALTRO"),"ERRORE",IF(AND(H6&lt;&gt;"NON",H6&lt;&gt;"SS",H6&lt;&gt;"ENTE"),"ERRORE",ROUND(E6-D6+1,0)))))</f>
        <v>0</v>
      </c>
      <c r="N6" s="100">
        <f t="shared" ref="N6:N9" si="1">FLOOR(R6,1)</f>
        <v>0</v>
      </c>
      <c r="O6" s="97">
        <f>FLOOR(V6,1)</f>
        <v>0</v>
      </c>
      <c r="P6" s="102">
        <f t="shared" ref="P6:P9" si="2">U6-X6</f>
        <v>0</v>
      </c>
      <c r="Q6" s="92">
        <f t="shared" ref="Q6:Q9" si="3">T6+X6+Y6</f>
        <v>0</v>
      </c>
      <c r="R6" s="93">
        <f t="shared" ref="R6:R9" si="4">M6/365</f>
        <v>0</v>
      </c>
      <c r="S6" s="93">
        <f t="shared" ref="S6:S16" si="5">FLOOR(R6,1)</f>
        <v>0</v>
      </c>
      <c r="T6" s="93">
        <f t="shared" ref="T6:T16" si="6">S6*365</f>
        <v>0</v>
      </c>
      <c r="U6" s="93">
        <f t="shared" ref="U6:U9" si="7">M6-T6</f>
        <v>0</v>
      </c>
      <c r="V6" s="93">
        <f t="shared" ref="V6:V16" si="8">U6/30</f>
        <v>0</v>
      </c>
      <c r="W6" s="93">
        <f t="shared" ref="W6:W16" si="9">FLOOR(V6,1)</f>
        <v>0</v>
      </c>
      <c r="X6" s="93">
        <f t="shared" ref="X6:X16" si="10">W6*30</f>
        <v>0</v>
      </c>
      <c r="Y6" s="6">
        <f t="shared" ref="Y6:Y9" si="11">U6-X6</f>
        <v>0</v>
      </c>
      <c r="AA6" s="90"/>
      <c r="AB6" s="134"/>
      <c r="AC6" s="691" t="str">
        <f>IF(+Anno_1=0,"",+Anno_1)</f>
        <v/>
      </c>
      <c r="AD6" s="136"/>
      <c r="AE6" s="652"/>
      <c r="AF6" s="653"/>
      <c r="AG6" s="654"/>
      <c r="AH6" s="134"/>
      <c r="AI6" s="780" t="s">
        <v>146</v>
      </c>
      <c r="AJ6" s="780"/>
      <c r="AK6" s="780"/>
      <c r="AL6" s="780"/>
      <c r="AM6" s="780"/>
      <c r="AN6" s="780"/>
      <c r="AO6" s="134"/>
      <c r="AP6" s="134"/>
      <c r="AQ6" s="134"/>
      <c r="AR6" s="134"/>
      <c r="AS6" s="134"/>
      <c r="AT6" s="134"/>
      <c r="AU6" s="134"/>
      <c r="AV6" s="134"/>
      <c r="AW6" s="134"/>
    </row>
    <row r="7" spans="1:49" ht="25.15" customHeight="1" thickBot="1" x14ac:dyDescent="0.6">
      <c r="A7" s="692"/>
      <c r="B7" s="91">
        <v>2</v>
      </c>
      <c r="C7" s="155"/>
      <c r="D7" s="201"/>
      <c r="E7" s="202"/>
      <c r="F7" s="154" t="str">
        <f t="shared" si="0"/>
        <v/>
      </c>
      <c r="G7" s="199"/>
      <c r="H7" s="699"/>
      <c r="I7" s="700"/>
      <c r="J7" s="700"/>
      <c r="K7" s="700"/>
      <c r="L7" s="701"/>
      <c r="M7" s="196">
        <f>IF(G7=0,0,      IF(H7=0,0,IF(AND(G7&lt;&gt;"AA",G7&lt;&gt;"AT",G7&lt;&gt;"CS",G7&lt;&gt;"ALTRO"),"ERRORE",IF(AND(H7&lt;&gt;"NON",H7&lt;&gt;"SS",H7&lt;&gt;"ENTE"),"ERRORE",ROUND(E7-D7+1,0)))))</f>
        <v>0</v>
      </c>
      <c r="N7" s="100">
        <f t="shared" si="1"/>
        <v>0</v>
      </c>
      <c r="O7" s="101">
        <f t="shared" ref="O7:O9" si="12">FLOOR(V7,1)</f>
        <v>0</v>
      </c>
      <c r="P7" s="102">
        <f t="shared" si="2"/>
        <v>0</v>
      </c>
      <c r="Q7" s="92">
        <f t="shared" si="3"/>
        <v>0</v>
      </c>
      <c r="R7" s="93">
        <f t="shared" si="4"/>
        <v>0</v>
      </c>
      <c r="S7" s="93">
        <f t="shared" si="5"/>
        <v>0</v>
      </c>
      <c r="T7" s="93">
        <f t="shared" si="6"/>
        <v>0</v>
      </c>
      <c r="U7" s="93">
        <f t="shared" si="7"/>
        <v>0</v>
      </c>
      <c r="V7" s="93">
        <f t="shared" si="8"/>
        <v>0</v>
      </c>
      <c r="W7" s="93">
        <f t="shared" si="9"/>
        <v>0</v>
      </c>
      <c r="X7" s="93">
        <f t="shared" si="10"/>
        <v>0</v>
      </c>
      <c r="Y7" s="6">
        <f t="shared" si="11"/>
        <v>0</v>
      </c>
      <c r="AA7" s="90"/>
      <c r="AB7" s="134"/>
      <c r="AC7" s="692"/>
      <c r="AD7" s="137"/>
      <c r="AE7" s="686" t="s">
        <v>155</v>
      </c>
      <c r="AF7" s="687"/>
      <c r="AG7" s="688"/>
      <c r="AH7" s="134"/>
      <c r="AI7" s="397" t="s">
        <v>147</v>
      </c>
      <c r="AJ7" s="397"/>
      <c r="AK7" s="397"/>
      <c r="AL7" s="398"/>
      <c r="AM7" s="399"/>
      <c r="AN7" s="408"/>
      <c r="AO7" s="134"/>
      <c r="AP7" s="134"/>
      <c r="AQ7" s="134"/>
      <c r="AR7" s="134"/>
      <c r="AS7" s="134"/>
      <c r="AT7" s="134"/>
      <c r="AU7" s="134"/>
      <c r="AV7" s="134"/>
      <c r="AW7" s="134"/>
    </row>
    <row r="8" spans="1:49" ht="25.15" customHeight="1" thickBot="1" x14ac:dyDescent="0.6">
      <c r="A8" s="692"/>
      <c r="B8" s="91">
        <v>3</v>
      </c>
      <c r="C8" s="155"/>
      <c r="D8" s="201"/>
      <c r="E8" s="202"/>
      <c r="F8" s="154" t="str">
        <f t="shared" si="0"/>
        <v/>
      </c>
      <c r="G8" s="199"/>
      <c r="H8" s="699"/>
      <c r="I8" s="700"/>
      <c r="J8" s="700"/>
      <c r="K8" s="700"/>
      <c r="L8" s="701"/>
      <c r="M8" s="196">
        <f t="shared" ref="M8:M15" si="13">IF(G8=0,0,      IF(H8=0,0,IF(AND(G8&lt;&gt;"AA",G8&lt;&gt;"AT",G8&lt;&gt;"CS",G8&lt;&gt;"ALTRO"),"ERRORE",IF(AND(H8&lt;&gt;"NON",H8&lt;&gt;"SS",H8&lt;&gt;"ENTE"),"ERRORE",ROUND(E8-D8+1,0)))))</f>
        <v>0</v>
      </c>
      <c r="N8" s="100">
        <f t="shared" si="1"/>
        <v>0</v>
      </c>
      <c r="O8" s="101">
        <f t="shared" si="12"/>
        <v>0</v>
      </c>
      <c r="P8" s="102">
        <f t="shared" si="2"/>
        <v>0</v>
      </c>
      <c r="Q8" s="92">
        <f t="shared" si="3"/>
        <v>0</v>
      </c>
      <c r="R8" s="93">
        <f t="shared" si="4"/>
        <v>0</v>
      </c>
      <c r="S8" s="93">
        <f t="shared" si="5"/>
        <v>0</v>
      </c>
      <c r="T8" s="93">
        <f t="shared" si="6"/>
        <v>0</v>
      </c>
      <c r="U8" s="93">
        <f t="shared" si="7"/>
        <v>0</v>
      </c>
      <c r="V8" s="93">
        <f t="shared" si="8"/>
        <v>0</v>
      </c>
      <c r="W8" s="93">
        <f t="shared" si="9"/>
        <v>0</v>
      </c>
      <c r="X8" s="93">
        <f t="shared" si="10"/>
        <v>0</v>
      </c>
      <c r="Y8" s="6">
        <f t="shared" si="11"/>
        <v>0</v>
      </c>
      <c r="AA8" s="90"/>
      <c r="AB8" s="134"/>
      <c r="AC8" s="692"/>
      <c r="AD8" s="137"/>
      <c r="AE8" s="683" t="s">
        <v>131</v>
      </c>
      <c r="AF8" s="684"/>
      <c r="AG8" s="685"/>
      <c r="AH8" s="134"/>
      <c r="AI8" s="166"/>
      <c r="AJ8" s="166"/>
      <c r="AK8" s="166"/>
      <c r="AL8" s="166"/>
      <c r="AM8" s="166"/>
      <c r="AN8" s="134"/>
      <c r="AO8" s="134"/>
      <c r="AP8" s="134"/>
      <c r="AQ8" s="134"/>
      <c r="AR8" s="134"/>
      <c r="AS8" s="134"/>
      <c r="AT8" s="134"/>
      <c r="AU8" s="134"/>
      <c r="AV8" s="134"/>
      <c r="AW8" s="134"/>
    </row>
    <row r="9" spans="1:49" ht="25.15" customHeight="1" thickBot="1" x14ac:dyDescent="0.6">
      <c r="A9" s="692"/>
      <c r="B9" s="91">
        <v>4</v>
      </c>
      <c r="C9" s="155"/>
      <c r="D9" s="201"/>
      <c r="E9" s="202"/>
      <c r="F9" s="154" t="str">
        <f t="shared" si="0"/>
        <v/>
      </c>
      <c r="G9" s="199"/>
      <c r="H9" s="699"/>
      <c r="I9" s="700"/>
      <c r="J9" s="700"/>
      <c r="K9" s="700"/>
      <c r="L9" s="701"/>
      <c r="M9" s="196">
        <f t="shared" si="13"/>
        <v>0</v>
      </c>
      <c r="N9" s="100">
        <f t="shared" si="1"/>
        <v>0</v>
      </c>
      <c r="O9" s="101">
        <f t="shared" si="12"/>
        <v>0</v>
      </c>
      <c r="P9" s="102">
        <f t="shared" si="2"/>
        <v>0</v>
      </c>
      <c r="Q9" s="92">
        <f t="shared" si="3"/>
        <v>0</v>
      </c>
      <c r="R9" s="93">
        <f t="shared" si="4"/>
        <v>0</v>
      </c>
      <c r="S9" s="93">
        <f t="shared" si="5"/>
        <v>0</v>
      </c>
      <c r="T9" s="93">
        <f t="shared" si="6"/>
        <v>0</v>
      </c>
      <c r="U9" s="93">
        <f t="shared" si="7"/>
        <v>0</v>
      </c>
      <c r="V9" s="93">
        <f t="shared" si="8"/>
        <v>0</v>
      </c>
      <c r="W9" s="93">
        <f t="shared" si="9"/>
        <v>0</v>
      </c>
      <c r="X9" s="93">
        <f t="shared" si="10"/>
        <v>0</v>
      </c>
      <c r="Y9" s="6">
        <f t="shared" si="11"/>
        <v>0</v>
      </c>
      <c r="AA9" s="90"/>
      <c r="AB9" s="134"/>
      <c r="AC9" s="692"/>
      <c r="AD9" s="137"/>
      <c r="AE9" s="137"/>
      <c r="AF9" s="137"/>
      <c r="AG9" s="137"/>
      <c r="AH9" s="134"/>
      <c r="AI9" s="166"/>
      <c r="AJ9" s="166"/>
      <c r="AK9" s="166"/>
      <c r="AL9" s="166"/>
      <c r="AM9" s="166"/>
      <c r="AN9" s="134"/>
      <c r="AO9" s="134"/>
      <c r="AP9" s="134"/>
      <c r="AQ9" s="134"/>
      <c r="AR9" s="134"/>
      <c r="AS9" s="134"/>
      <c r="AT9" s="134"/>
      <c r="AU9" s="134"/>
      <c r="AV9" s="134"/>
      <c r="AW9" s="134"/>
    </row>
    <row r="10" spans="1:49" ht="25.15" customHeight="1" thickBot="1" x14ac:dyDescent="0.6">
      <c r="A10" s="692"/>
      <c r="B10" s="91">
        <v>5</v>
      </c>
      <c r="C10" s="155"/>
      <c r="D10" s="201"/>
      <c r="E10" s="202"/>
      <c r="F10" s="154" t="str">
        <f t="shared" si="0"/>
        <v/>
      </c>
      <c r="G10" s="199"/>
      <c r="H10" s="699"/>
      <c r="I10" s="700"/>
      <c r="J10" s="700"/>
      <c r="K10" s="700"/>
      <c r="L10" s="701"/>
      <c r="M10" s="196">
        <f t="shared" si="13"/>
        <v>0</v>
      </c>
      <c r="N10" s="100">
        <f>FLOOR(R10,1)</f>
        <v>0</v>
      </c>
      <c r="O10" s="101">
        <f>FLOOR(V10,1)</f>
        <v>0</v>
      </c>
      <c r="P10" s="102">
        <f>U10-X10</f>
        <v>0</v>
      </c>
      <c r="Q10" s="92">
        <f>T10+X10+Y10</f>
        <v>0</v>
      </c>
      <c r="R10" s="93">
        <f>M10/365</f>
        <v>0</v>
      </c>
      <c r="S10" s="93">
        <f>FLOOR(R10,1)</f>
        <v>0</v>
      </c>
      <c r="T10" s="93">
        <f>S10*365</f>
        <v>0</v>
      </c>
      <c r="U10" s="93">
        <f>M10-T10</f>
        <v>0</v>
      </c>
      <c r="V10" s="93">
        <f>U10/30</f>
        <v>0</v>
      </c>
      <c r="W10" s="93">
        <f>FLOOR(V10,1)</f>
        <v>0</v>
      </c>
      <c r="X10" s="93">
        <f>W10*30</f>
        <v>0</v>
      </c>
      <c r="Y10" s="6">
        <f>U10-X10</f>
        <v>0</v>
      </c>
      <c r="AA10" s="90"/>
      <c r="AB10" s="134"/>
      <c r="AC10" s="692"/>
      <c r="AD10" s="710"/>
      <c r="AE10" s="655" t="s">
        <v>112</v>
      </c>
      <c r="AF10" s="656"/>
      <c r="AG10" s="657"/>
      <c r="AH10" s="134"/>
      <c r="AI10" s="781" t="s">
        <v>153</v>
      </c>
      <c r="AJ10" s="782"/>
      <c r="AK10" s="782"/>
      <c r="AL10" s="782"/>
      <c r="AM10" s="782"/>
      <c r="AN10" s="783"/>
      <c r="AO10" s="134"/>
      <c r="AP10" s="134"/>
      <c r="AQ10" s="134"/>
      <c r="AR10" s="134"/>
      <c r="AS10" s="134"/>
      <c r="AT10" s="134"/>
      <c r="AU10" s="134"/>
      <c r="AV10" s="134"/>
      <c r="AW10" s="134"/>
    </row>
    <row r="11" spans="1:49" ht="25.15" customHeight="1" thickBot="1" x14ac:dyDescent="0.6">
      <c r="A11" s="692"/>
      <c r="B11" s="91">
        <v>6</v>
      </c>
      <c r="C11" s="155"/>
      <c r="D11" s="201"/>
      <c r="E11" s="202"/>
      <c r="F11" s="154" t="str">
        <f t="shared" si="0"/>
        <v/>
      </c>
      <c r="G11" s="199"/>
      <c r="H11" s="699"/>
      <c r="I11" s="700"/>
      <c r="J11" s="700"/>
      <c r="K11" s="700"/>
      <c r="L11" s="701"/>
      <c r="M11" s="196">
        <f t="shared" si="13"/>
        <v>0</v>
      </c>
      <c r="N11" s="100">
        <f t="shared" ref="N11:N13" si="14">FLOOR(R11,1)</f>
        <v>0</v>
      </c>
      <c r="O11" s="101">
        <f t="shared" ref="O11:O13" si="15">FLOOR(V11,1)</f>
        <v>0</v>
      </c>
      <c r="P11" s="102">
        <f t="shared" ref="P11:P13" si="16">U11-X11</f>
        <v>0</v>
      </c>
      <c r="Q11" s="92">
        <f t="shared" ref="Q11:Q13" si="17">T11+X11+Y11</f>
        <v>0</v>
      </c>
      <c r="R11" s="93">
        <f t="shared" ref="R11:R13" si="18">M11/365</f>
        <v>0</v>
      </c>
      <c r="S11" s="93">
        <f t="shared" si="5"/>
        <v>0</v>
      </c>
      <c r="T11" s="93">
        <f t="shared" si="6"/>
        <v>0</v>
      </c>
      <c r="U11" s="93">
        <f t="shared" ref="U11:U13" si="19">M11-T11</f>
        <v>0</v>
      </c>
      <c r="V11" s="93">
        <f t="shared" si="8"/>
        <v>0</v>
      </c>
      <c r="W11" s="93">
        <f t="shared" si="9"/>
        <v>0</v>
      </c>
      <c r="X11" s="93">
        <f t="shared" si="10"/>
        <v>0</v>
      </c>
      <c r="Y11" s="6">
        <f t="shared" ref="Y11:Y13" si="20">U11-X11</f>
        <v>0</v>
      </c>
      <c r="AA11" s="90"/>
      <c r="AB11" s="134"/>
      <c r="AC11" s="692"/>
      <c r="AD11" s="710"/>
      <c r="AE11" s="658"/>
      <c r="AF11" s="659"/>
      <c r="AG11" s="660"/>
      <c r="AH11" s="134"/>
      <c r="AI11" s="781" t="s">
        <v>148</v>
      </c>
      <c r="AJ11" s="782"/>
      <c r="AK11" s="782"/>
      <c r="AL11" s="782"/>
      <c r="AM11" s="782"/>
      <c r="AN11" s="783"/>
      <c r="AO11" s="134"/>
      <c r="AP11" s="134"/>
      <c r="AQ11" s="134"/>
      <c r="AR11" s="134"/>
      <c r="AS11" s="134"/>
      <c r="AT11" s="134"/>
      <c r="AU11" s="134"/>
      <c r="AV11" s="134"/>
      <c r="AW11" s="134"/>
    </row>
    <row r="12" spans="1:49" ht="25.15" customHeight="1" thickBot="1" x14ac:dyDescent="0.6">
      <c r="A12" s="692"/>
      <c r="B12" s="91">
        <v>7</v>
      </c>
      <c r="C12" s="155"/>
      <c r="D12" s="201"/>
      <c r="E12" s="202"/>
      <c r="F12" s="154" t="str">
        <f t="shared" si="0"/>
        <v/>
      </c>
      <c r="G12" s="199"/>
      <c r="H12" s="699"/>
      <c r="I12" s="700"/>
      <c r="J12" s="700"/>
      <c r="K12" s="700"/>
      <c r="L12" s="701"/>
      <c r="M12" s="196">
        <f t="shared" si="13"/>
        <v>0</v>
      </c>
      <c r="N12" s="100">
        <f t="shared" si="14"/>
        <v>0</v>
      </c>
      <c r="O12" s="101">
        <f t="shared" si="15"/>
        <v>0</v>
      </c>
      <c r="P12" s="102">
        <f t="shared" si="16"/>
        <v>0</v>
      </c>
      <c r="Q12" s="92">
        <f t="shared" si="17"/>
        <v>0</v>
      </c>
      <c r="R12" s="93">
        <f t="shared" si="18"/>
        <v>0</v>
      </c>
      <c r="S12" s="93">
        <f t="shared" si="5"/>
        <v>0</v>
      </c>
      <c r="T12" s="93">
        <f t="shared" si="6"/>
        <v>0</v>
      </c>
      <c r="U12" s="93">
        <f t="shared" si="19"/>
        <v>0</v>
      </c>
      <c r="V12" s="93">
        <f t="shared" si="8"/>
        <v>0</v>
      </c>
      <c r="W12" s="93">
        <f t="shared" si="9"/>
        <v>0</v>
      </c>
      <c r="X12" s="93">
        <f t="shared" si="10"/>
        <v>0</v>
      </c>
      <c r="Y12" s="6">
        <f t="shared" si="20"/>
        <v>0</v>
      </c>
      <c r="AA12" s="90"/>
      <c r="AB12" s="134"/>
      <c r="AC12" s="692"/>
      <c r="AD12" s="710"/>
      <c r="AE12" s="658"/>
      <c r="AF12" s="659"/>
      <c r="AG12" s="660"/>
      <c r="AH12" s="134"/>
      <c r="AI12" s="737" t="s">
        <v>231</v>
      </c>
      <c r="AJ12" s="738"/>
      <c r="AK12" s="738"/>
      <c r="AL12" s="738"/>
      <c r="AM12" s="738"/>
      <c r="AN12" s="739"/>
      <c r="AO12" s="134"/>
      <c r="AP12" s="134"/>
      <c r="AQ12" s="134"/>
      <c r="AR12" s="134"/>
      <c r="AS12" s="134"/>
      <c r="AT12" s="134"/>
      <c r="AU12" s="134"/>
      <c r="AV12" s="134"/>
      <c r="AW12" s="134"/>
    </row>
    <row r="13" spans="1:49" ht="25.15" customHeight="1" thickBot="1" x14ac:dyDescent="0.6">
      <c r="A13" s="692"/>
      <c r="B13" s="91">
        <v>8</v>
      </c>
      <c r="C13" s="155"/>
      <c r="D13" s="201"/>
      <c r="E13" s="202"/>
      <c r="F13" s="154" t="str">
        <f t="shared" si="0"/>
        <v/>
      </c>
      <c r="G13" s="199"/>
      <c r="H13" s="699"/>
      <c r="I13" s="700"/>
      <c r="J13" s="700"/>
      <c r="K13" s="700"/>
      <c r="L13" s="701"/>
      <c r="M13" s="196">
        <f t="shared" si="13"/>
        <v>0</v>
      </c>
      <c r="N13" s="100">
        <f t="shared" si="14"/>
        <v>0</v>
      </c>
      <c r="O13" s="101">
        <f t="shared" si="15"/>
        <v>0</v>
      </c>
      <c r="P13" s="102">
        <f t="shared" si="16"/>
        <v>0</v>
      </c>
      <c r="Q13" s="92">
        <f t="shared" si="17"/>
        <v>0</v>
      </c>
      <c r="R13" s="93">
        <f t="shared" si="18"/>
        <v>0</v>
      </c>
      <c r="S13" s="93">
        <f t="shared" si="5"/>
        <v>0</v>
      </c>
      <c r="T13" s="93">
        <f t="shared" si="6"/>
        <v>0</v>
      </c>
      <c r="U13" s="93">
        <f t="shared" si="19"/>
        <v>0</v>
      </c>
      <c r="V13" s="93">
        <f t="shared" si="8"/>
        <v>0</v>
      </c>
      <c r="W13" s="93">
        <f t="shared" si="9"/>
        <v>0</v>
      </c>
      <c r="X13" s="93">
        <f t="shared" si="10"/>
        <v>0</v>
      </c>
      <c r="Y13" s="6">
        <f t="shared" si="20"/>
        <v>0</v>
      </c>
      <c r="AA13" s="90"/>
      <c r="AB13" s="134"/>
      <c r="AC13" s="692"/>
      <c r="AD13" s="710"/>
      <c r="AE13" s="658"/>
      <c r="AF13" s="659"/>
      <c r="AG13" s="660"/>
      <c r="AH13" s="134"/>
      <c r="AI13" s="737"/>
      <c r="AJ13" s="738"/>
      <c r="AK13" s="738"/>
      <c r="AL13" s="738"/>
      <c r="AM13" s="738"/>
      <c r="AN13" s="739"/>
      <c r="AO13" s="134"/>
      <c r="AP13" s="134"/>
      <c r="AQ13" s="134"/>
      <c r="AR13" s="134"/>
      <c r="AS13" s="134"/>
      <c r="AT13" s="134"/>
      <c r="AU13" s="134"/>
      <c r="AV13" s="134"/>
      <c r="AW13" s="134"/>
    </row>
    <row r="14" spans="1:49" ht="25.15" customHeight="1" thickBot="1" x14ac:dyDescent="0.6">
      <c r="A14" s="692"/>
      <c r="B14" s="91">
        <v>9</v>
      </c>
      <c r="C14" s="155"/>
      <c r="D14" s="201"/>
      <c r="E14" s="202"/>
      <c r="F14" s="154" t="str">
        <f t="shared" si="0"/>
        <v/>
      </c>
      <c r="G14" s="199"/>
      <c r="H14" s="699"/>
      <c r="I14" s="700"/>
      <c r="J14" s="700"/>
      <c r="K14" s="700"/>
      <c r="L14" s="701"/>
      <c r="M14" s="196">
        <f t="shared" si="13"/>
        <v>0</v>
      </c>
      <c r="N14" s="103">
        <f>FLOOR(R14,1)</f>
        <v>0</v>
      </c>
      <c r="O14" s="104">
        <f>FLOOR(V14,1)</f>
        <v>0</v>
      </c>
      <c r="P14" s="105">
        <f>U14-X14</f>
        <v>0</v>
      </c>
      <c r="Q14" s="92">
        <f>T14+X14+Y14</f>
        <v>0</v>
      </c>
      <c r="R14" s="93">
        <f>M14/365</f>
        <v>0</v>
      </c>
      <c r="S14" s="93">
        <f>FLOOR(R14,1)</f>
        <v>0</v>
      </c>
      <c r="T14" s="93">
        <f>S14*365</f>
        <v>0</v>
      </c>
      <c r="U14" s="93">
        <f>M14-T14</f>
        <v>0</v>
      </c>
      <c r="V14" s="93">
        <f>U14/30</f>
        <v>0</v>
      </c>
      <c r="W14" s="93">
        <f>FLOOR(V14,1)</f>
        <v>0</v>
      </c>
      <c r="X14" s="93">
        <f>W14*30</f>
        <v>0</v>
      </c>
      <c r="Y14" s="6">
        <f>U14-X14</f>
        <v>0</v>
      </c>
      <c r="AA14" s="90"/>
      <c r="AB14" s="134"/>
      <c r="AC14" s="692"/>
      <c r="AD14" s="170"/>
      <c r="AE14" s="658"/>
      <c r="AF14" s="659"/>
      <c r="AG14" s="660"/>
      <c r="AH14" s="134"/>
      <c r="AI14" s="134"/>
      <c r="AJ14" s="134"/>
      <c r="AK14" s="134"/>
      <c r="AL14" s="134"/>
      <c r="AM14" s="134"/>
      <c r="AN14" s="134"/>
      <c r="AO14" s="134"/>
      <c r="AP14" s="134"/>
      <c r="AQ14" s="134"/>
      <c r="AR14" s="134"/>
      <c r="AS14" s="134"/>
      <c r="AT14" s="134"/>
      <c r="AU14" s="134"/>
      <c r="AV14" s="134"/>
      <c r="AW14" s="134"/>
    </row>
    <row r="15" spans="1:49" ht="25.15" customHeight="1" thickBot="1" x14ac:dyDescent="0.6">
      <c r="A15" s="693"/>
      <c r="B15" s="91">
        <v>10</v>
      </c>
      <c r="C15" s="155"/>
      <c r="D15" s="203"/>
      <c r="E15" s="204"/>
      <c r="F15" s="154" t="str">
        <f t="shared" si="0"/>
        <v/>
      </c>
      <c r="G15" s="200"/>
      <c r="H15" s="793"/>
      <c r="I15" s="791"/>
      <c r="J15" s="791"/>
      <c r="K15" s="791"/>
      <c r="L15" s="794"/>
      <c r="M15" s="196">
        <f t="shared" si="13"/>
        <v>0</v>
      </c>
      <c r="N15" s="106">
        <f t="shared" ref="N15:N16" si="21">FLOOR(R15,1)</f>
        <v>0</v>
      </c>
      <c r="O15" s="107">
        <f t="shared" ref="O15:O16" si="22">FLOOR(V15,1)</f>
        <v>0</v>
      </c>
      <c r="P15" s="108">
        <f t="shared" ref="P15:P16" si="23">U15-X15</f>
        <v>0</v>
      </c>
      <c r="Q15" s="92">
        <f t="shared" ref="Q15:Q16" si="24">T15+X15+Y15</f>
        <v>0</v>
      </c>
      <c r="R15" s="93">
        <f t="shared" ref="R15" si="25">M15/365</f>
        <v>0</v>
      </c>
      <c r="S15" s="93">
        <f t="shared" si="5"/>
        <v>0</v>
      </c>
      <c r="T15" s="93">
        <f t="shared" si="6"/>
        <v>0</v>
      </c>
      <c r="U15" s="93">
        <f t="shared" ref="U15" si="26">M15-T15</f>
        <v>0</v>
      </c>
      <c r="V15" s="93">
        <f t="shared" si="8"/>
        <v>0</v>
      </c>
      <c r="W15" s="93">
        <f t="shared" si="9"/>
        <v>0</v>
      </c>
      <c r="X15" s="93">
        <f t="shared" si="10"/>
        <v>0</v>
      </c>
      <c r="Y15" s="6">
        <f t="shared" ref="Y15" si="27">U15-X15</f>
        <v>0</v>
      </c>
      <c r="AB15" s="134"/>
      <c r="AC15" s="693"/>
      <c r="AD15" s="170"/>
      <c r="AE15" s="661"/>
      <c r="AF15" s="662"/>
      <c r="AG15" s="663"/>
      <c r="AH15" s="134"/>
      <c r="AI15" s="134"/>
      <c r="AJ15" s="134"/>
      <c r="AK15" s="134"/>
      <c r="AL15" s="134"/>
      <c r="AM15" s="134"/>
      <c r="AN15" s="134"/>
      <c r="AO15" s="134"/>
      <c r="AP15" s="134"/>
      <c r="AQ15" s="134"/>
      <c r="AR15" s="134"/>
      <c r="AS15" s="134"/>
      <c r="AT15" s="134"/>
      <c r="AU15" s="134"/>
      <c r="AV15" s="134"/>
      <c r="AW15" s="134"/>
    </row>
    <row r="16" spans="1:49" ht="22.5" thickBot="1" x14ac:dyDescent="0.6">
      <c r="A16" s="139"/>
      <c r="B16" s="139"/>
      <c r="C16" s="139"/>
      <c r="D16" s="139"/>
      <c r="E16" s="139"/>
      <c r="F16" s="139"/>
      <c r="G16" s="139"/>
      <c r="H16" s="139"/>
      <c r="I16" s="139"/>
      <c r="J16" s="139"/>
      <c r="K16" s="139"/>
      <c r="L16" s="139"/>
      <c r="M16" s="190">
        <f>SUM(M6:M15)</f>
        <v>0</v>
      </c>
      <c r="N16" s="110">
        <f t="shared" si="21"/>
        <v>0</v>
      </c>
      <c r="O16" s="111">
        <f t="shared" si="22"/>
        <v>0</v>
      </c>
      <c r="P16" s="112">
        <f t="shared" si="23"/>
        <v>0</v>
      </c>
      <c r="Q16" s="113">
        <f t="shared" si="24"/>
        <v>0</v>
      </c>
      <c r="R16" s="113">
        <f>M16/365</f>
        <v>0</v>
      </c>
      <c r="S16" s="113">
        <f t="shared" si="5"/>
        <v>0</v>
      </c>
      <c r="T16" s="113">
        <f t="shared" si="6"/>
        <v>0</v>
      </c>
      <c r="U16" s="113">
        <f>M16-T16</f>
        <v>0</v>
      </c>
      <c r="V16" s="113">
        <f t="shared" si="8"/>
        <v>0</v>
      </c>
      <c r="W16" s="113">
        <f t="shared" si="9"/>
        <v>0</v>
      </c>
      <c r="X16" s="113">
        <f t="shared" si="10"/>
        <v>0</v>
      </c>
      <c r="Y16" s="109"/>
      <c r="Z16" s="109"/>
      <c r="AA16" s="109"/>
      <c r="AB16" s="139"/>
      <c r="AC16" s="139"/>
      <c r="AD16" s="134"/>
      <c r="AE16" s="134"/>
      <c r="AF16" s="134"/>
      <c r="AG16" s="134"/>
      <c r="AH16" s="134"/>
      <c r="AI16" s="134"/>
      <c r="AJ16" s="134"/>
      <c r="AK16" s="134"/>
      <c r="AL16" s="134"/>
      <c r="AM16" s="134"/>
      <c r="AN16" s="134"/>
      <c r="AO16" s="134"/>
      <c r="AP16" s="134"/>
      <c r="AQ16" s="134"/>
      <c r="AR16" s="134"/>
      <c r="AS16" s="134"/>
      <c r="AT16" s="134"/>
      <c r="AU16" s="134"/>
      <c r="AV16" s="134"/>
      <c r="AW16" s="134"/>
    </row>
    <row r="17" spans="1:49" ht="22.5" thickBot="1" x14ac:dyDescent="0.6">
      <c r="A17" s="139"/>
      <c r="B17" s="139"/>
      <c r="C17" s="139"/>
      <c r="D17" s="139"/>
      <c r="E17" s="139"/>
      <c r="F17" s="139"/>
      <c r="G17" s="139"/>
      <c r="H17" s="139"/>
      <c r="I17" s="139"/>
      <c r="J17" s="139"/>
      <c r="K17" s="139"/>
      <c r="L17" s="139"/>
      <c r="M17" s="140"/>
      <c r="N17" s="141" t="s">
        <v>85</v>
      </c>
      <c r="O17" s="141" t="s">
        <v>86</v>
      </c>
      <c r="P17" s="141" t="s">
        <v>87</v>
      </c>
      <c r="Q17" s="113"/>
      <c r="R17" s="113"/>
      <c r="S17" s="113"/>
      <c r="T17" s="113"/>
      <c r="U17" s="113"/>
      <c r="V17" s="113"/>
      <c r="W17" s="113"/>
      <c r="X17" s="113"/>
      <c r="Y17" s="109"/>
      <c r="Z17" s="109"/>
      <c r="AA17" s="109"/>
      <c r="AB17" s="139"/>
      <c r="AC17" s="142" t="s">
        <v>103</v>
      </c>
      <c r="AD17" s="134"/>
      <c r="AE17" s="134"/>
      <c r="AF17" s="134"/>
      <c r="AG17" s="134"/>
      <c r="AH17" s="134"/>
      <c r="AI17" s="134"/>
      <c r="AJ17" s="134"/>
      <c r="AK17" s="134"/>
      <c r="AL17" s="134"/>
      <c r="AM17" s="134"/>
      <c r="AN17" s="134"/>
      <c r="AO17" s="134"/>
      <c r="AP17" s="134"/>
      <c r="AQ17" s="134"/>
      <c r="AR17" s="134"/>
      <c r="AS17" s="134"/>
      <c r="AT17" s="134"/>
      <c r="AU17" s="134"/>
      <c r="AV17" s="134"/>
      <c r="AW17" s="134"/>
    </row>
    <row r="18" spans="1:49" ht="23.25" thickTop="1" thickBot="1" x14ac:dyDescent="0.6">
      <c r="A18" s="674" t="s">
        <v>102</v>
      </c>
      <c r="B18" s="675"/>
      <c r="C18" s="675"/>
      <c r="D18" s="675"/>
      <c r="E18" s="675"/>
      <c r="F18" s="675"/>
      <c r="G18" s="676"/>
      <c r="H18" s="271" t="s">
        <v>30</v>
      </c>
      <c r="I18" s="671" t="s">
        <v>150</v>
      </c>
      <c r="J18" s="671"/>
      <c r="K18" s="671"/>
      <c r="L18" s="671"/>
      <c r="M18" s="99">
        <f>SUMIFS(M6:M15,G6:G15,"CS",H6:H15,"ss")</f>
        <v>0</v>
      </c>
      <c r="N18" s="114">
        <f t="shared" ref="N18:N23" si="28">FLOOR(R18,1)</f>
        <v>0</v>
      </c>
      <c r="O18" s="115">
        <f t="shared" ref="O18:O23" si="29">FLOOR(V18,1)</f>
        <v>0</v>
      </c>
      <c r="P18" s="116">
        <f t="shared" ref="P18:P23" si="30">U18-X18</f>
        <v>0</v>
      </c>
      <c r="Q18" s="117">
        <f t="shared" ref="Q18:Q23" si="31">T18+X18+Y18</f>
        <v>0</v>
      </c>
      <c r="R18" s="117">
        <f t="shared" ref="R18:R22" si="32">M18/365</f>
        <v>0</v>
      </c>
      <c r="S18" s="117">
        <f t="shared" ref="S18:S23" si="33">FLOOR(R18,1)</f>
        <v>0</v>
      </c>
      <c r="T18" s="117">
        <f t="shared" ref="T18:T23" si="34">S18*365</f>
        <v>0</v>
      </c>
      <c r="U18" s="117">
        <f t="shared" ref="U18:U22" si="35">M18-T18</f>
        <v>0</v>
      </c>
      <c r="V18" s="117">
        <f t="shared" ref="V18:V23" si="36">U18/30</f>
        <v>0</v>
      </c>
      <c r="W18" s="117">
        <f t="shared" ref="W18:W23" si="37">FLOOR(V18,1)</f>
        <v>0</v>
      </c>
      <c r="X18" s="117">
        <f t="shared" ref="X18:X23" si="38">W18*30</f>
        <v>0</v>
      </c>
      <c r="Y18" s="109"/>
      <c r="Z18" s="109"/>
      <c r="AA18" s="109"/>
      <c r="AB18" s="139"/>
      <c r="AC18" s="133">
        <f>ROUND(IF(IF(O18&gt;12,6,O18*0.5)+IF(P18&gt;15,0.5,0)+IF(N18&gt;0,6,0)&gt;12,6,IF(O18&gt;12,6,O18*0.5)+IF(P18&gt;15,0.5,0)+IF(N18&gt;0,6,0)),3)</f>
        <v>0</v>
      </c>
      <c r="AD18" s="134"/>
      <c r="AE18" s="134"/>
      <c r="AF18" s="134"/>
      <c r="AG18" s="134"/>
      <c r="AH18" s="134"/>
      <c r="AI18" s="134"/>
      <c r="AJ18" s="134"/>
      <c r="AK18" s="134"/>
      <c r="AL18" s="134"/>
      <c r="AM18" s="134"/>
      <c r="AN18" s="134"/>
      <c r="AO18" s="134"/>
      <c r="AP18" s="134"/>
      <c r="AQ18" s="134"/>
      <c r="AR18" s="134"/>
      <c r="AS18" s="134"/>
      <c r="AT18" s="134"/>
      <c r="AU18" s="134"/>
      <c r="AV18" s="134"/>
      <c r="AW18" s="134"/>
    </row>
    <row r="19" spans="1:49" ht="23.65" customHeight="1" thickTop="1" thickBot="1" x14ac:dyDescent="0.6">
      <c r="A19" s="677" t="s">
        <v>105</v>
      </c>
      <c r="B19" s="678"/>
      <c r="C19" s="678"/>
      <c r="D19" s="678"/>
      <c r="E19" s="678"/>
      <c r="F19" s="678"/>
      <c r="G19" s="679"/>
      <c r="H19" s="271" t="s">
        <v>30</v>
      </c>
      <c r="I19" s="671" t="s">
        <v>100</v>
      </c>
      <c r="J19" s="671"/>
      <c r="K19" s="671"/>
      <c r="L19" s="671"/>
      <c r="M19" s="99">
        <f>SUMIFS(M6:M15,G6:G15,"CS",H6:H15,"NON")</f>
        <v>0</v>
      </c>
      <c r="N19" s="118">
        <f t="shared" si="28"/>
        <v>0</v>
      </c>
      <c r="O19" s="119">
        <f t="shared" si="29"/>
        <v>0</v>
      </c>
      <c r="P19" s="120">
        <f t="shared" si="30"/>
        <v>0</v>
      </c>
      <c r="Q19" s="117">
        <f t="shared" si="31"/>
        <v>0</v>
      </c>
      <c r="R19" s="117">
        <f t="shared" si="32"/>
        <v>0</v>
      </c>
      <c r="S19" s="117">
        <f t="shared" si="33"/>
        <v>0</v>
      </c>
      <c r="T19" s="117">
        <f t="shared" si="34"/>
        <v>0</v>
      </c>
      <c r="U19" s="117">
        <f t="shared" si="35"/>
        <v>0</v>
      </c>
      <c r="V19" s="117">
        <f t="shared" si="36"/>
        <v>0</v>
      </c>
      <c r="W19" s="117">
        <f t="shared" si="37"/>
        <v>0</v>
      </c>
      <c r="X19" s="117">
        <f t="shared" si="38"/>
        <v>0</v>
      </c>
      <c r="Y19" s="109"/>
      <c r="Z19" s="109"/>
      <c r="AA19" s="109"/>
      <c r="AB19" s="139"/>
      <c r="AC19" s="133">
        <f>ROUND(IF(IF(O19&gt;12,3,O19*0.25)+IF(P19&gt;15,0.25,0)+IF(N19&gt;0,3,0)&gt;12,6,IF(O19&gt;12,3,O19*0.25)+IF(P19&gt;15,0.25,0)+IF(N19&gt;0,3,0)),3)</f>
        <v>0</v>
      </c>
      <c r="AD19" s="134"/>
      <c r="AE19" s="134"/>
      <c r="AF19" s="134"/>
      <c r="AG19" s="134"/>
      <c r="AH19" s="134"/>
      <c r="AI19" s="134"/>
      <c r="AJ19" s="134"/>
      <c r="AK19" s="134"/>
      <c r="AL19" s="134"/>
      <c r="AM19" s="134"/>
      <c r="AN19" s="134"/>
      <c r="AO19" s="134"/>
      <c r="AP19" s="134"/>
      <c r="AQ19" s="134"/>
      <c r="AR19" s="134"/>
      <c r="AS19" s="134"/>
      <c r="AT19" s="134"/>
      <c r="AU19" s="134"/>
      <c r="AV19" s="134"/>
      <c r="AW19" s="134"/>
    </row>
    <row r="20" spans="1:49" ht="23.65" customHeight="1" thickTop="1" thickBot="1" x14ac:dyDescent="0.6">
      <c r="A20" s="680"/>
      <c r="B20" s="681"/>
      <c r="C20" s="681"/>
      <c r="D20" s="681"/>
      <c r="E20" s="681"/>
      <c r="F20" s="681"/>
      <c r="G20" s="682"/>
      <c r="H20" s="272" t="s">
        <v>101</v>
      </c>
      <c r="I20" s="671" t="s">
        <v>150</v>
      </c>
      <c r="J20" s="671"/>
      <c r="K20" s="671"/>
      <c r="L20" s="671"/>
      <c r="M20" s="99">
        <f>SUMIFS(M6:M15,G6:G15,"ALTRO",H6:H15,"SS")+ SUMIFS(M6:M15,G6:G15,"AT",H6:H15,"SS")+SUMIFS(M6:M15,G6:G15,"AA",H6:H15,"SS")</f>
        <v>0</v>
      </c>
      <c r="N20" s="121">
        <f t="shared" si="28"/>
        <v>0</v>
      </c>
      <c r="O20" s="122">
        <f t="shared" si="29"/>
        <v>0</v>
      </c>
      <c r="P20" s="123">
        <f t="shared" si="30"/>
        <v>0</v>
      </c>
      <c r="Q20" s="117">
        <f t="shared" si="31"/>
        <v>0</v>
      </c>
      <c r="R20" s="117">
        <f t="shared" si="32"/>
        <v>0</v>
      </c>
      <c r="S20" s="117">
        <f t="shared" si="33"/>
        <v>0</v>
      </c>
      <c r="T20" s="117">
        <f t="shared" si="34"/>
        <v>0</v>
      </c>
      <c r="U20" s="117">
        <f t="shared" si="35"/>
        <v>0</v>
      </c>
      <c r="V20" s="117">
        <f t="shared" si="36"/>
        <v>0</v>
      </c>
      <c r="W20" s="117">
        <f t="shared" si="37"/>
        <v>0</v>
      </c>
      <c r="X20" s="117">
        <f t="shared" si="38"/>
        <v>0</v>
      </c>
      <c r="Y20" s="109"/>
      <c r="Z20" s="109"/>
      <c r="AA20" s="109"/>
      <c r="AB20" s="139"/>
      <c r="AC20" s="133">
        <f>ROUND(IF(IF(O20&gt;12,1.8,O20*0.15)+IF(P20&gt;15,0.15,0)+IF(N20&gt;0,1.8,0)&gt;12,1.8,IF(O20&gt;12,1.8,O20*0.15)+IF(P20&gt;15,0.15,0)+IF(N20&gt;0,1.8,0)),3)</f>
        <v>0</v>
      </c>
      <c r="AD20" s="134"/>
      <c r="AE20" s="134"/>
      <c r="AF20" s="134"/>
      <c r="AG20" s="134"/>
      <c r="AH20" s="134"/>
      <c r="AI20" s="134"/>
      <c r="AJ20" s="134"/>
      <c r="AK20" s="134"/>
      <c r="AL20" s="134"/>
      <c r="AM20" s="134"/>
      <c r="AN20" s="134"/>
      <c r="AO20" s="134"/>
      <c r="AP20" s="134"/>
      <c r="AQ20" s="134"/>
      <c r="AR20" s="134"/>
      <c r="AS20" s="134"/>
      <c r="AT20" s="134"/>
      <c r="AU20" s="134"/>
      <c r="AV20" s="134"/>
      <c r="AW20" s="134"/>
    </row>
    <row r="21" spans="1:49" ht="23.65" customHeight="1" thickTop="1" thickBot="1" x14ac:dyDescent="0.6">
      <c r="A21" s="680"/>
      <c r="B21" s="681"/>
      <c r="C21" s="681"/>
      <c r="D21" s="681"/>
      <c r="E21" s="681"/>
      <c r="F21" s="681"/>
      <c r="G21" s="682"/>
      <c r="H21" s="272" t="s">
        <v>101</v>
      </c>
      <c r="I21" s="671" t="s">
        <v>100</v>
      </c>
      <c r="J21" s="671"/>
      <c r="K21" s="671"/>
      <c r="L21" s="671"/>
      <c r="M21" s="99">
        <f>SUMIFS(M6:M15,G6:G15,"ALTRO",H6:H15,"NON")+      SUMIFS(M6:M15,G6:G15,"Aa",H6:H15,"NON")+    SUMIFS(M6:M15,G6:G15,"AT",H6:H15,"NON")</f>
        <v>0</v>
      </c>
      <c r="N21" s="124">
        <f t="shared" si="28"/>
        <v>0</v>
      </c>
      <c r="O21" s="125">
        <f t="shared" si="29"/>
        <v>0</v>
      </c>
      <c r="P21" s="126">
        <f t="shared" si="30"/>
        <v>0</v>
      </c>
      <c r="Q21" s="117">
        <f t="shared" si="31"/>
        <v>0</v>
      </c>
      <c r="R21" s="117">
        <f t="shared" si="32"/>
        <v>0</v>
      </c>
      <c r="S21" s="117">
        <f t="shared" si="33"/>
        <v>0</v>
      </c>
      <c r="T21" s="117">
        <f t="shared" si="34"/>
        <v>0</v>
      </c>
      <c r="U21" s="117">
        <f t="shared" si="35"/>
        <v>0</v>
      </c>
      <c r="V21" s="117">
        <f t="shared" si="36"/>
        <v>0</v>
      </c>
      <c r="W21" s="117">
        <f t="shared" si="37"/>
        <v>0</v>
      </c>
      <c r="X21" s="117">
        <f t="shared" si="38"/>
        <v>0</v>
      </c>
      <c r="Y21" s="109"/>
      <c r="Z21" s="109"/>
      <c r="AA21" s="109"/>
      <c r="AB21" s="139"/>
      <c r="AC21" s="133">
        <f>ROUND(IF(IF(O21&gt;12,0.9,O21*0.075)+IF(P21&gt;15,0.075,0)+IF(N21&gt;0,0.9,0)&gt;12,0.9,IF(O21&gt;12,0.9,O21*0.075)+IF(P21&gt;15,0.075,0)+IF(N21&gt;0,0.9,0)),3)</f>
        <v>0</v>
      </c>
      <c r="AD21" s="134"/>
      <c r="AE21" s="134"/>
      <c r="AF21" s="134"/>
      <c r="AG21" s="134"/>
      <c r="AH21" s="134"/>
      <c r="AI21" s="134"/>
      <c r="AJ21" s="134"/>
      <c r="AK21" s="134"/>
      <c r="AL21" s="134"/>
      <c r="AM21" s="134"/>
      <c r="AN21" s="134"/>
      <c r="AO21" s="134"/>
      <c r="AP21" s="134"/>
      <c r="AQ21" s="134"/>
      <c r="AR21" s="134"/>
      <c r="AS21" s="134"/>
      <c r="AT21" s="134"/>
      <c r="AU21" s="134"/>
      <c r="AV21" s="134"/>
      <c r="AW21" s="134"/>
    </row>
    <row r="22" spans="1:49" ht="23.65" customHeight="1" thickTop="1" thickBot="1" x14ac:dyDescent="0.6">
      <c r="A22" s="823" t="s">
        <v>109</v>
      </c>
      <c r="B22" s="824"/>
      <c r="C22" s="824"/>
      <c r="D22" s="824"/>
      <c r="E22" s="824"/>
      <c r="F22" s="645" t="str">
        <f>IF(+Anno_1=0,"",+Anno_1)</f>
        <v/>
      </c>
      <c r="G22" s="646"/>
      <c r="H22" s="272" t="s">
        <v>101</v>
      </c>
      <c r="I22" s="671" t="s">
        <v>154</v>
      </c>
      <c r="J22" s="671"/>
      <c r="K22" s="671"/>
      <c r="L22" s="671"/>
      <c r="M22" s="99">
        <f>SUMIFS(M6:M15,G6:G15,"ALTRO",H6:H15,"ENTE")</f>
        <v>0</v>
      </c>
      <c r="N22" s="127">
        <f t="shared" si="28"/>
        <v>0</v>
      </c>
      <c r="O22" s="128">
        <f t="shared" si="29"/>
        <v>0</v>
      </c>
      <c r="P22" s="129">
        <f t="shared" si="30"/>
        <v>0</v>
      </c>
      <c r="Q22" s="117">
        <f t="shared" si="31"/>
        <v>0</v>
      </c>
      <c r="R22" s="117">
        <f t="shared" si="32"/>
        <v>0</v>
      </c>
      <c r="S22" s="117">
        <f t="shared" si="33"/>
        <v>0</v>
      </c>
      <c r="T22" s="117">
        <f t="shared" si="34"/>
        <v>0</v>
      </c>
      <c r="U22" s="117">
        <f t="shared" si="35"/>
        <v>0</v>
      </c>
      <c r="V22" s="117">
        <f t="shared" si="36"/>
        <v>0</v>
      </c>
      <c r="W22" s="117">
        <f t="shared" si="37"/>
        <v>0</v>
      </c>
      <c r="X22" s="117">
        <f t="shared" si="38"/>
        <v>0</v>
      </c>
      <c r="Y22" s="109"/>
      <c r="Z22" s="109"/>
      <c r="AA22" s="109"/>
      <c r="AB22" s="139"/>
      <c r="AC22" s="133">
        <f>ROUND(IF(IF(O22&gt;12,0.6,O22*0.05)+IF(P22&gt;15,0.05,0)+IF(N22&gt;0,0.6,0)&gt;12,0.6,IF(O22&gt;12,0.6,O22*0.05)+IF(P22&gt;15,0.05,0)+IF(N22&gt;0,0.6,0)),3)</f>
        <v>0</v>
      </c>
      <c r="AD22" s="134"/>
      <c r="AE22" s="134"/>
      <c r="AF22" s="134"/>
      <c r="AG22" s="134"/>
      <c r="AH22" s="134"/>
      <c r="AI22" s="134"/>
      <c r="AJ22" s="134"/>
      <c r="AK22" s="134"/>
      <c r="AL22" s="134"/>
      <c r="AM22" s="134"/>
      <c r="AN22" s="134"/>
      <c r="AO22" s="134"/>
      <c r="AP22" s="134"/>
      <c r="AQ22" s="134"/>
      <c r="AR22" s="134"/>
      <c r="AS22" s="134"/>
      <c r="AT22" s="134"/>
      <c r="AU22" s="134"/>
      <c r="AV22" s="134"/>
      <c r="AW22" s="134"/>
    </row>
    <row r="23" spans="1:49" ht="23.65" customHeight="1" thickTop="1" thickBot="1" x14ac:dyDescent="0.6">
      <c r="A23" s="825"/>
      <c r="B23" s="826"/>
      <c r="C23" s="826"/>
      <c r="D23" s="826"/>
      <c r="E23" s="826"/>
      <c r="F23" s="647"/>
      <c r="G23" s="648"/>
      <c r="H23" s="668" t="s">
        <v>110</v>
      </c>
      <c r="I23" s="669"/>
      <c r="J23" s="669"/>
      <c r="K23" s="669"/>
      <c r="L23" s="670"/>
      <c r="M23" s="94">
        <f>SUM(M18:M22)</f>
        <v>0</v>
      </c>
      <c r="N23" s="206">
        <f t="shared" si="28"/>
        <v>0</v>
      </c>
      <c r="O23" s="207">
        <f t="shared" si="29"/>
        <v>0</v>
      </c>
      <c r="P23" s="208">
        <f t="shared" si="30"/>
        <v>0</v>
      </c>
      <c r="Q23" s="113">
        <f t="shared" si="31"/>
        <v>0</v>
      </c>
      <c r="R23" s="113">
        <f>M23/365</f>
        <v>0</v>
      </c>
      <c r="S23" s="113">
        <f t="shared" si="33"/>
        <v>0</v>
      </c>
      <c r="T23" s="113">
        <f t="shared" si="34"/>
        <v>0</v>
      </c>
      <c r="U23" s="113">
        <f>M23-T23</f>
        <v>0</v>
      </c>
      <c r="V23" s="113">
        <f t="shared" si="36"/>
        <v>0</v>
      </c>
      <c r="W23" s="113">
        <f t="shared" si="37"/>
        <v>0</v>
      </c>
      <c r="X23" s="113">
        <f t="shared" si="38"/>
        <v>0</v>
      </c>
      <c r="Y23" s="109"/>
      <c r="Z23" s="109"/>
      <c r="AA23" s="109"/>
      <c r="AB23" s="139"/>
      <c r="AC23" s="205">
        <f>IF(SUM(AC18:AC22)&gt;6,6,SUM(AC18:AC22))</f>
        <v>0</v>
      </c>
      <c r="AD23" s="134"/>
      <c r="AE23" s="134"/>
      <c r="AF23" s="134"/>
      <c r="AG23" s="134"/>
      <c r="AH23" s="134"/>
      <c r="AI23" s="134"/>
      <c r="AJ23" s="134"/>
      <c r="AK23" s="134"/>
      <c r="AL23" s="134"/>
      <c r="AM23" s="134"/>
      <c r="AN23" s="134"/>
      <c r="AO23" s="134"/>
      <c r="AP23" s="134"/>
      <c r="AQ23" s="134"/>
      <c r="AR23" s="134"/>
      <c r="AS23" s="134"/>
      <c r="AT23" s="134"/>
      <c r="AU23" s="134"/>
      <c r="AV23" s="134"/>
      <c r="AW23" s="134"/>
    </row>
    <row r="24" spans="1:49" ht="22.9" x14ac:dyDescent="0.4">
      <c r="A24" s="263"/>
      <c r="B24" s="263"/>
      <c r="C24" s="263"/>
      <c r="D24" s="263"/>
      <c r="E24" s="263"/>
      <c r="F24" s="263"/>
      <c r="G24" s="263"/>
      <c r="H24" s="143"/>
      <c r="I24" s="144"/>
      <c r="J24" s="145"/>
      <c r="K24" s="145"/>
      <c r="L24" s="145"/>
      <c r="M24" s="140"/>
      <c r="N24" s="146"/>
      <c r="O24" s="146"/>
      <c r="P24" s="146"/>
      <c r="Q24" s="109"/>
      <c r="R24" s="109"/>
      <c r="S24" s="109"/>
      <c r="T24" s="109"/>
      <c r="U24" s="109"/>
      <c r="V24" s="109"/>
      <c r="W24" s="109"/>
      <c r="X24" s="109"/>
      <c r="Y24" s="109"/>
      <c r="Z24" s="109"/>
      <c r="AA24" s="109"/>
      <c r="AB24" s="139"/>
      <c r="AC24" s="147"/>
      <c r="AD24" s="134"/>
      <c r="AE24" s="134"/>
      <c r="AF24" s="134"/>
      <c r="AG24" s="134"/>
      <c r="AH24" s="134"/>
      <c r="AI24" s="134"/>
      <c r="AJ24" s="134"/>
      <c r="AK24" s="134"/>
      <c r="AL24" s="134"/>
      <c r="AM24" s="134"/>
      <c r="AN24" s="134"/>
      <c r="AO24" s="134"/>
      <c r="AP24" s="134"/>
      <c r="AQ24" s="134"/>
      <c r="AR24" s="134"/>
      <c r="AS24" s="134"/>
      <c r="AT24" s="134"/>
      <c r="AU24" s="134"/>
      <c r="AV24" s="134"/>
      <c r="AW24" s="134"/>
    </row>
    <row r="25" spans="1:49" ht="22.5" thickBot="1" x14ac:dyDescent="0.6">
      <c r="A25" s="263"/>
      <c r="B25" s="263"/>
      <c r="C25" s="263"/>
      <c r="D25" s="263"/>
      <c r="E25" s="263"/>
      <c r="F25" s="263"/>
      <c r="G25" s="263"/>
      <c r="H25" s="139"/>
      <c r="I25" s="139"/>
      <c r="J25" s="139"/>
      <c r="K25" s="139"/>
      <c r="L25" s="139"/>
      <c r="M25" s="140"/>
      <c r="N25" s="141" t="s">
        <v>85</v>
      </c>
      <c r="O25" s="141" t="s">
        <v>86</v>
      </c>
      <c r="P25" s="141" t="s">
        <v>87</v>
      </c>
      <c r="Q25" s="113"/>
      <c r="R25" s="113"/>
      <c r="S25" s="113"/>
      <c r="T25" s="113"/>
      <c r="U25" s="113"/>
      <c r="V25" s="113"/>
      <c r="W25" s="113"/>
      <c r="X25" s="113"/>
      <c r="Y25" s="109"/>
      <c r="Z25" s="109"/>
      <c r="AA25" s="109"/>
      <c r="AB25" s="139"/>
      <c r="AC25" s="142" t="s">
        <v>103</v>
      </c>
      <c r="AD25" s="134"/>
      <c r="AE25" s="134"/>
      <c r="AF25" s="134"/>
      <c r="AG25" s="134"/>
      <c r="AH25" s="134"/>
      <c r="AI25" s="134"/>
      <c r="AJ25" s="134"/>
      <c r="AK25" s="134"/>
      <c r="AL25" s="134"/>
      <c r="AM25" s="134"/>
      <c r="AN25" s="134"/>
      <c r="AO25" s="134"/>
      <c r="AP25" s="134"/>
      <c r="AQ25" s="134"/>
      <c r="AR25" s="134"/>
      <c r="AS25" s="134"/>
      <c r="AT25" s="134"/>
      <c r="AU25" s="134"/>
      <c r="AV25" s="134"/>
      <c r="AW25" s="134"/>
    </row>
    <row r="26" spans="1:49" ht="23.25" thickTop="1" thickBot="1" x14ac:dyDescent="0.6">
      <c r="A26" s="814" t="s">
        <v>102</v>
      </c>
      <c r="B26" s="815"/>
      <c r="C26" s="815"/>
      <c r="D26" s="815"/>
      <c r="E26" s="815"/>
      <c r="F26" s="815"/>
      <c r="G26" s="816"/>
      <c r="H26" s="273" t="s">
        <v>37</v>
      </c>
      <c r="I26" s="718" t="s">
        <v>150</v>
      </c>
      <c r="J26" s="719"/>
      <c r="K26" s="719"/>
      <c r="L26" s="720"/>
      <c r="M26" s="99">
        <f>SUMIFS(M6:M15,G6:G15,"AA",H6:H15,"ss")</f>
        <v>0</v>
      </c>
      <c r="N26" s="130">
        <f t="shared" ref="N26:N31" si="39">FLOOR(R26,1)</f>
        <v>0</v>
      </c>
      <c r="O26" s="131">
        <f t="shared" ref="O26:O31" si="40">FLOOR(V26,1)</f>
        <v>0</v>
      </c>
      <c r="P26" s="132">
        <f t="shared" ref="P26:P31" si="41">U26-X26</f>
        <v>0</v>
      </c>
      <c r="Q26" s="113">
        <f t="shared" ref="Q26:Q31" si="42">T26+X26+Y26</f>
        <v>0</v>
      </c>
      <c r="R26" s="113">
        <f t="shared" ref="R26:R30" si="43">M26/365</f>
        <v>0</v>
      </c>
      <c r="S26" s="113">
        <f t="shared" ref="S26:S31" si="44">FLOOR(R26,1)</f>
        <v>0</v>
      </c>
      <c r="T26" s="113">
        <f t="shared" ref="T26:T31" si="45">S26*365</f>
        <v>0</v>
      </c>
      <c r="U26" s="113">
        <f t="shared" ref="U26:U30" si="46">M26-T26</f>
        <v>0</v>
      </c>
      <c r="V26" s="113">
        <f t="shared" ref="V26:V31" si="47">U26/30</f>
        <v>0</v>
      </c>
      <c r="W26" s="113">
        <f t="shared" ref="W26:W31" si="48">FLOOR(V26,1)</f>
        <v>0</v>
      </c>
      <c r="X26" s="113">
        <f t="shared" ref="X26:X31" si="49">W26*30</f>
        <v>0</v>
      </c>
      <c r="Y26" s="109"/>
      <c r="Z26" s="109"/>
      <c r="AA26" s="109"/>
      <c r="AB26" s="139"/>
      <c r="AC26" s="133">
        <f>ROUND(IF(IF(O26&gt;12,6,O26*0.5)+IF(P26&gt;15,0.5,0)+IF(N26&gt;0,6,0)&gt;12,6,IF(O26&gt;12,6,O26*0.5)+IF(P26&gt;15,0.5,0)+IF(N26&gt;0,6,0)),3)</f>
        <v>0</v>
      </c>
      <c r="AD26" s="134"/>
      <c r="AE26" s="134"/>
      <c r="AF26" s="134"/>
      <c r="AG26" s="134"/>
      <c r="AH26" s="134"/>
      <c r="AI26" s="134"/>
      <c r="AJ26" s="134"/>
      <c r="AK26" s="134"/>
      <c r="AL26" s="134"/>
      <c r="AM26" s="134"/>
      <c r="AN26" s="134"/>
      <c r="AO26" s="134"/>
      <c r="AP26" s="134"/>
      <c r="AQ26" s="134"/>
      <c r="AR26" s="134"/>
      <c r="AS26" s="134"/>
      <c r="AT26" s="134"/>
      <c r="AU26" s="134"/>
      <c r="AV26" s="134"/>
      <c r="AW26" s="134"/>
    </row>
    <row r="27" spans="1:49" ht="23.65" customHeight="1" thickTop="1" thickBot="1" x14ac:dyDescent="0.6">
      <c r="A27" s="808" t="s">
        <v>104</v>
      </c>
      <c r="B27" s="809"/>
      <c r="C27" s="809"/>
      <c r="D27" s="809"/>
      <c r="E27" s="809"/>
      <c r="F27" s="809"/>
      <c r="G27" s="810"/>
      <c r="H27" s="273" t="s">
        <v>37</v>
      </c>
      <c r="I27" s="718" t="s">
        <v>100</v>
      </c>
      <c r="J27" s="719"/>
      <c r="K27" s="719"/>
      <c r="L27" s="720"/>
      <c r="M27" s="99">
        <f>SUMIFS(M6:M15,G6:G15,"AA",H6:H15,"NON")</f>
        <v>0</v>
      </c>
      <c r="N27" s="121">
        <f t="shared" si="39"/>
        <v>0</v>
      </c>
      <c r="O27" s="122">
        <f t="shared" si="40"/>
        <v>0</v>
      </c>
      <c r="P27" s="123">
        <f t="shared" si="41"/>
        <v>0</v>
      </c>
      <c r="Q27" s="113">
        <f t="shared" si="42"/>
        <v>0</v>
      </c>
      <c r="R27" s="113">
        <f t="shared" si="43"/>
        <v>0</v>
      </c>
      <c r="S27" s="113">
        <f t="shared" si="44"/>
        <v>0</v>
      </c>
      <c r="T27" s="113">
        <f t="shared" si="45"/>
        <v>0</v>
      </c>
      <c r="U27" s="113">
        <f t="shared" si="46"/>
        <v>0</v>
      </c>
      <c r="V27" s="113">
        <f t="shared" si="47"/>
        <v>0</v>
      </c>
      <c r="W27" s="113">
        <f t="shared" si="48"/>
        <v>0</v>
      </c>
      <c r="X27" s="113">
        <f t="shared" si="49"/>
        <v>0</v>
      </c>
      <c r="Y27" s="109"/>
      <c r="Z27" s="109"/>
      <c r="AA27" s="109"/>
      <c r="AB27" s="139"/>
      <c r="AC27" s="133">
        <f>IF(IF(O27&gt;12,3,O27*0.25)+IF(P27&gt;15,0.25,0)+IF(N27&gt;0,3,0)&gt;12,6,IF(O27&gt;12,3,O27*0.25)+IF(P27&gt;15,0.25,0)+IF(N27&gt;0,3,0))</f>
        <v>0</v>
      </c>
      <c r="AD27" s="134"/>
      <c r="AE27" s="134"/>
      <c r="AF27" s="134"/>
      <c r="AG27" s="134"/>
      <c r="AH27" s="134"/>
      <c r="AI27" s="134"/>
      <c r="AJ27" s="134"/>
      <c r="AK27" s="134"/>
      <c r="AL27" s="134"/>
      <c r="AM27" s="134"/>
      <c r="AN27" s="134"/>
      <c r="AO27" s="134"/>
      <c r="AP27" s="134"/>
      <c r="AQ27" s="134"/>
      <c r="AR27" s="134"/>
      <c r="AS27" s="134"/>
      <c r="AT27" s="134"/>
      <c r="AU27" s="134"/>
      <c r="AV27" s="134"/>
      <c r="AW27" s="134"/>
    </row>
    <row r="28" spans="1:49" ht="23.65" customHeight="1" thickTop="1" thickBot="1" x14ac:dyDescent="0.6">
      <c r="A28" s="811"/>
      <c r="B28" s="812"/>
      <c r="C28" s="812"/>
      <c r="D28" s="812"/>
      <c r="E28" s="812"/>
      <c r="F28" s="812"/>
      <c r="G28" s="813"/>
      <c r="H28" s="274" t="s">
        <v>101</v>
      </c>
      <c r="I28" s="718" t="s">
        <v>150</v>
      </c>
      <c r="J28" s="719"/>
      <c r="K28" s="719"/>
      <c r="L28" s="720"/>
      <c r="M28" s="99">
        <f xml:space="preserve">   SUMIFS(M6:M15,G6:G15,"ALTRO",H6:H15,"SS")   +     SUMIFS(M6:M15,G6:G15,"CS",H6:H15,"SS")+SUMIFS(M6:M15,G6:G15,"AT",H6:H15,"SS")</f>
        <v>0</v>
      </c>
      <c r="N28" s="121">
        <f t="shared" si="39"/>
        <v>0</v>
      </c>
      <c r="O28" s="122">
        <f t="shared" si="40"/>
        <v>0</v>
      </c>
      <c r="P28" s="123">
        <f t="shared" si="41"/>
        <v>0</v>
      </c>
      <c r="Q28" s="113">
        <f t="shared" si="42"/>
        <v>0</v>
      </c>
      <c r="R28" s="113">
        <f t="shared" si="43"/>
        <v>0</v>
      </c>
      <c r="S28" s="113">
        <f t="shared" si="44"/>
        <v>0</v>
      </c>
      <c r="T28" s="113">
        <f t="shared" si="45"/>
        <v>0</v>
      </c>
      <c r="U28" s="113">
        <f t="shared" si="46"/>
        <v>0</v>
      </c>
      <c r="V28" s="113">
        <f t="shared" si="47"/>
        <v>0</v>
      </c>
      <c r="W28" s="113">
        <f t="shared" si="48"/>
        <v>0</v>
      </c>
      <c r="X28" s="113">
        <f t="shared" si="49"/>
        <v>0</v>
      </c>
      <c r="Y28" s="109"/>
      <c r="Z28" s="109"/>
      <c r="AA28" s="109"/>
      <c r="AB28" s="139"/>
      <c r="AC28" s="133">
        <f>ROUND(IF(IF(O28&gt;12,1.2,O28*0.1)+IF(P28&gt;15,0.1,0)+IF(N28&gt;0,1.2,0)&gt;12,1.2,IF(O28&gt;12,1.2,O28*0.1)+IF(P28&gt;15,0.1,0)+IF(N28&gt;0,1.2,0)),3)</f>
        <v>0</v>
      </c>
      <c r="AD28" s="134"/>
      <c r="AE28" s="134"/>
      <c r="AF28" s="134"/>
      <c r="AG28" s="134"/>
      <c r="AH28" s="134"/>
      <c r="AI28" s="134"/>
      <c r="AJ28" s="134"/>
      <c r="AK28" s="134"/>
      <c r="AL28" s="134"/>
      <c r="AM28" s="134"/>
      <c r="AN28" s="134"/>
      <c r="AO28" s="134"/>
      <c r="AP28" s="134"/>
      <c r="AQ28" s="134"/>
      <c r="AR28" s="134"/>
      <c r="AS28" s="134"/>
      <c r="AT28" s="134"/>
      <c r="AU28" s="134"/>
      <c r="AV28" s="134"/>
      <c r="AW28" s="134"/>
    </row>
    <row r="29" spans="1:49" ht="23.65" customHeight="1" thickTop="1" thickBot="1" x14ac:dyDescent="0.6">
      <c r="A29" s="811"/>
      <c r="B29" s="812"/>
      <c r="C29" s="812"/>
      <c r="D29" s="812"/>
      <c r="E29" s="812"/>
      <c r="F29" s="812"/>
      <c r="G29" s="813"/>
      <c r="H29" s="274" t="s">
        <v>101</v>
      </c>
      <c r="I29" s="718" t="s">
        <v>100</v>
      </c>
      <c r="J29" s="719"/>
      <c r="K29" s="719"/>
      <c r="L29" s="720"/>
      <c r="M29" s="99">
        <f>SUMIFS(M6:M15,G6:G15,"ALTRO",H6:H15,"NON")     +SUMIFS(M6:M15,G6:G15,"cs",H6:H15,"NON")      +SUMIFS(M6:M15,G6:G15,"AT",H6:H15,"NON")</f>
        <v>0</v>
      </c>
      <c r="N29" s="121">
        <f t="shared" si="39"/>
        <v>0</v>
      </c>
      <c r="O29" s="122">
        <f t="shared" si="40"/>
        <v>0</v>
      </c>
      <c r="P29" s="123">
        <f t="shared" si="41"/>
        <v>0</v>
      </c>
      <c r="Q29" s="113">
        <f t="shared" si="42"/>
        <v>0</v>
      </c>
      <c r="R29" s="113">
        <f t="shared" si="43"/>
        <v>0</v>
      </c>
      <c r="S29" s="113">
        <f t="shared" si="44"/>
        <v>0</v>
      </c>
      <c r="T29" s="113">
        <f t="shared" si="45"/>
        <v>0</v>
      </c>
      <c r="U29" s="113">
        <f t="shared" si="46"/>
        <v>0</v>
      </c>
      <c r="V29" s="113">
        <f t="shared" si="47"/>
        <v>0</v>
      </c>
      <c r="W29" s="113">
        <f t="shared" si="48"/>
        <v>0</v>
      </c>
      <c r="X29" s="113">
        <f t="shared" si="49"/>
        <v>0</v>
      </c>
      <c r="Y29" s="109"/>
      <c r="Z29" s="109"/>
      <c r="AA29" s="109"/>
      <c r="AB29" s="139"/>
      <c r="AC29" s="133">
        <f>ROUND(IF(IF(O29&gt;12,0.6,O29*0.05)+IF(P29&gt;15,0.05,0)+IF(N29&gt;0,0.6,0)&gt;12,0.6,IF(O29&gt;12,0.6,O29*0.05)+IF(P29&gt;15,0.05,0)+IF(N29&gt;0,0.6,0)),3)</f>
        <v>0</v>
      </c>
      <c r="AD29" s="134"/>
      <c r="AE29" s="134"/>
      <c r="AF29" s="134"/>
      <c r="AG29" s="134"/>
      <c r="AH29" s="134"/>
      <c r="AI29" s="134"/>
      <c r="AJ29" s="134"/>
      <c r="AK29" s="134"/>
      <c r="AL29" s="134"/>
      <c r="AM29" s="134"/>
      <c r="AN29" s="134"/>
      <c r="AO29" s="134"/>
      <c r="AP29" s="134"/>
      <c r="AQ29" s="134"/>
      <c r="AR29" s="134"/>
      <c r="AS29" s="134"/>
      <c r="AT29" s="134"/>
      <c r="AU29" s="134"/>
      <c r="AV29" s="134"/>
      <c r="AW29" s="134"/>
    </row>
    <row r="30" spans="1:49" ht="23.65" customHeight="1" thickTop="1" thickBot="1" x14ac:dyDescent="0.6">
      <c r="A30" s="817" t="s">
        <v>109</v>
      </c>
      <c r="B30" s="818"/>
      <c r="C30" s="818"/>
      <c r="D30" s="818"/>
      <c r="E30" s="818"/>
      <c r="F30" s="770" t="str">
        <f>IF(+Anno_1=0,"",+Anno_1)</f>
        <v/>
      </c>
      <c r="G30" s="771"/>
      <c r="H30" s="274" t="s">
        <v>101</v>
      </c>
      <c r="I30" s="718" t="s">
        <v>154</v>
      </c>
      <c r="J30" s="719"/>
      <c r="K30" s="719"/>
      <c r="L30" s="720"/>
      <c r="M30" s="194">
        <f>SUMIFS(M6:M15,G6:G15,"ALTRO",H6:H15,"ENTE")</f>
        <v>0</v>
      </c>
      <c r="N30" s="118">
        <f t="shared" si="39"/>
        <v>0</v>
      </c>
      <c r="O30" s="119">
        <f t="shared" si="40"/>
        <v>0</v>
      </c>
      <c r="P30" s="120">
        <f t="shared" si="41"/>
        <v>0</v>
      </c>
      <c r="Q30" s="113">
        <f t="shared" si="42"/>
        <v>0</v>
      </c>
      <c r="R30" s="113">
        <f t="shared" si="43"/>
        <v>0</v>
      </c>
      <c r="S30" s="113">
        <f t="shared" si="44"/>
        <v>0</v>
      </c>
      <c r="T30" s="113">
        <f t="shared" si="45"/>
        <v>0</v>
      </c>
      <c r="U30" s="113">
        <f t="shared" si="46"/>
        <v>0</v>
      </c>
      <c r="V30" s="113">
        <f t="shared" si="47"/>
        <v>0</v>
      </c>
      <c r="W30" s="113">
        <f t="shared" si="48"/>
        <v>0</v>
      </c>
      <c r="X30" s="113">
        <f t="shared" si="49"/>
        <v>0</v>
      </c>
      <c r="Y30" s="109"/>
      <c r="Z30" s="109"/>
      <c r="AA30" s="109"/>
      <c r="AB30" s="139"/>
      <c r="AC30" s="133">
        <f>ROUND(IF(IF(O30&gt;12,0.6,O30*0.05)+IF(P30&gt;15,0.05,0)+IF(N30&gt;0,0.6,0)&gt;12,0.6,IF(O30&gt;12,0.6,O30*0.05)+IF(P30&gt;15,0.05,0)+IF(N30&gt;0,0.6,0)),3)</f>
        <v>0</v>
      </c>
      <c r="AD30" s="134"/>
      <c r="AE30" s="134"/>
      <c r="AF30" s="134"/>
      <c r="AG30" s="134"/>
      <c r="AH30" s="134"/>
      <c r="AI30" s="134"/>
      <c r="AJ30" s="134"/>
      <c r="AK30" s="134"/>
      <c r="AL30" s="134"/>
      <c r="AM30" s="134"/>
      <c r="AN30" s="134"/>
      <c r="AO30" s="134"/>
      <c r="AP30" s="134"/>
      <c r="AQ30" s="134"/>
      <c r="AR30" s="134"/>
      <c r="AS30" s="134"/>
      <c r="AT30" s="134"/>
      <c r="AU30" s="134"/>
      <c r="AV30" s="134"/>
      <c r="AW30" s="134"/>
    </row>
    <row r="31" spans="1:49" ht="23.65" customHeight="1" thickTop="1" thickBot="1" x14ac:dyDescent="0.6">
      <c r="A31" s="819"/>
      <c r="B31" s="820"/>
      <c r="C31" s="820"/>
      <c r="D31" s="820"/>
      <c r="E31" s="820"/>
      <c r="F31" s="772"/>
      <c r="G31" s="773"/>
      <c r="H31" s="668" t="s">
        <v>110</v>
      </c>
      <c r="I31" s="669"/>
      <c r="J31" s="669"/>
      <c r="K31" s="669"/>
      <c r="L31" s="670"/>
      <c r="M31" s="98">
        <f>SUM(M26:M30)</f>
        <v>0</v>
      </c>
      <c r="N31" s="209">
        <f t="shared" si="39"/>
        <v>0</v>
      </c>
      <c r="O31" s="207">
        <f t="shared" si="40"/>
        <v>0</v>
      </c>
      <c r="P31" s="208">
        <f t="shared" si="41"/>
        <v>0</v>
      </c>
      <c r="Q31" s="113">
        <f t="shared" si="42"/>
        <v>0</v>
      </c>
      <c r="R31" s="113">
        <f>M31/365</f>
        <v>0</v>
      </c>
      <c r="S31" s="113">
        <f t="shared" si="44"/>
        <v>0</v>
      </c>
      <c r="T31" s="113">
        <f t="shared" si="45"/>
        <v>0</v>
      </c>
      <c r="U31" s="113">
        <f>M31-T31</f>
        <v>0</v>
      </c>
      <c r="V31" s="113">
        <f t="shared" si="47"/>
        <v>0</v>
      </c>
      <c r="W31" s="113">
        <f t="shared" si="48"/>
        <v>0</v>
      </c>
      <c r="X31" s="113">
        <f t="shared" si="49"/>
        <v>0</v>
      </c>
      <c r="Y31" s="109"/>
      <c r="Z31" s="109"/>
      <c r="AA31" s="109"/>
      <c r="AB31" s="139"/>
      <c r="AC31" s="205">
        <f>IF(SUM(AC26:AC30)&gt;6,6,SUM(AC26:AC30))</f>
        <v>0</v>
      </c>
      <c r="AD31" s="134"/>
      <c r="AE31" s="134"/>
      <c r="AF31" s="134"/>
      <c r="AG31" s="134"/>
      <c r="AH31" s="134"/>
      <c r="AI31" s="134"/>
      <c r="AJ31" s="134"/>
      <c r="AK31" s="134"/>
      <c r="AL31" s="134"/>
      <c r="AM31" s="134"/>
      <c r="AN31" s="134"/>
      <c r="AO31" s="134"/>
      <c r="AP31" s="134"/>
      <c r="AQ31" s="134"/>
      <c r="AR31" s="134"/>
      <c r="AS31" s="134"/>
      <c r="AT31" s="134"/>
      <c r="AU31" s="134"/>
      <c r="AV31" s="134"/>
      <c r="AW31" s="134"/>
    </row>
    <row r="32" spans="1:49" ht="22.9" x14ac:dyDescent="0.4">
      <c r="A32" s="263"/>
      <c r="B32" s="263"/>
      <c r="C32" s="263"/>
      <c r="D32" s="263"/>
      <c r="E32" s="263"/>
      <c r="F32" s="263"/>
      <c r="G32" s="263"/>
      <c r="H32" s="143"/>
      <c r="I32" s="144"/>
      <c r="J32" s="145"/>
      <c r="K32" s="145"/>
      <c r="L32" s="145"/>
      <c r="M32" s="140"/>
      <c r="N32" s="146"/>
      <c r="O32" s="146"/>
      <c r="P32" s="146"/>
      <c r="Q32" s="139"/>
      <c r="R32" s="139"/>
      <c r="S32" s="139"/>
      <c r="T32" s="139"/>
      <c r="U32" s="139"/>
      <c r="V32" s="139"/>
      <c r="W32" s="139"/>
      <c r="X32" s="139"/>
      <c r="Y32" s="139"/>
      <c r="Z32" s="139"/>
      <c r="AA32" s="139"/>
      <c r="AB32" s="139"/>
      <c r="AC32" s="148"/>
      <c r="AD32" s="134"/>
      <c r="AE32" s="134"/>
      <c r="AF32" s="134"/>
      <c r="AG32" s="134"/>
      <c r="AH32" s="134"/>
      <c r="AI32" s="134"/>
      <c r="AJ32" s="134"/>
      <c r="AK32" s="134"/>
      <c r="AL32" s="134"/>
      <c r="AM32" s="134"/>
      <c r="AN32" s="134"/>
      <c r="AO32" s="134"/>
      <c r="AP32" s="134"/>
      <c r="AQ32" s="134"/>
      <c r="AR32" s="134"/>
      <c r="AS32" s="134"/>
      <c r="AT32" s="134"/>
      <c r="AU32" s="134"/>
      <c r="AV32" s="134"/>
      <c r="AW32" s="134"/>
    </row>
    <row r="33" spans="1:49" ht="22.5" thickBot="1" x14ac:dyDescent="0.6">
      <c r="A33" s="263"/>
      <c r="B33" s="263"/>
      <c r="C33" s="263"/>
      <c r="D33" s="263"/>
      <c r="E33" s="263"/>
      <c r="F33" s="263"/>
      <c r="G33" s="263"/>
      <c r="H33" s="139"/>
      <c r="I33" s="139"/>
      <c r="J33" s="139"/>
      <c r="K33" s="139"/>
      <c r="L33" s="139"/>
      <c r="M33" s="140"/>
      <c r="N33" s="141" t="s">
        <v>85</v>
      </c>
      <c r="O33" s="141" t="s">
        <v>86</v>
      </c>
      <c r="P33" s="141" t="s">
        <v>87</v>
      </c>
      <c r="Q33" s="149"/>
      <c r="R33" s="149"/>
      <c r="S33" s="149"/>
      <c r="T33" s="149"/>
      <c r="U33" s="149"/>
      <c r="V33" s="149"/>
      <c r="W33" s="149"/>
      <c r="X33" s="149"/>
      <c r="Y33" s="139"/>
      <c r="Z33" s="139"/>
      <c r="AA33" s="139"/>
      <c r="AB33" s="139"/>
      <c r="AC33" s="142" t="s">
        <v>103</v>
      </c>
      <c r="AD33" s="134"/>
      <c r="AE33" s="134"/>
      <c r="AF33" s="134"/>
      <c r="AG33" s="134"/>
      <c r="AH33" s="134"/>
      <c r="AI33" s="134"/>
      <c r="AJ33" s="134"/>
      <c r="AK33" s="134"/>
      <c r="AL33" s="134"/>
      <c r="AM33" s="134"/>
      <c r="AN33" s="134"/>
      <c r="AO33" s="134"/>
      <c r="AP33" s="134"/>
      <c r="AQ33" s="134"/>
      <c r="AR33" s="134"/>
      <c r="AS33" s="134"/>
      <c r="AT33" s="134"/>
      <c r="AU33" s="134"/>
      <c r="AV33" s="134"/>
      <c r="AW33" s="134"/>
    </row>
    <row r="34" spans="1:49" ht="23.25" thickTop="1" thickBot="1" x14ac:dyDescent="0.6">
      <c r="A34" s="799" t="s">
        <v>102</v>
      </c>
      <c r="B34" s="800"/>
      <c r="C34" s="800"/>
      <c r="D34" s="800"/>
      <c r="E34" s="800"/>
      <c r="F34" s="800"/>
      <c r="G34" s="801"/>
      <c r="H34" s="273" t="s">
        <v>61</v>
      </c>
      <c r="I34" s="718" t="s">
        <v>150</v>
      </c>
      <c r="J34" s="719"/>
      <c r="K34" s="719"/>
      <c r="L34" s="720"/>
      <c r="M34" s="99">
        <f>SUMIFS(M6:M15,G6:G15,"AT",H6:H15,"ss")</f>
        <v>0</v>
      </c>
      <c r="N34" s="130">
        <f t="shared" ref="N34:N39" si="50">FLOOR(R34,1)</f>
        <v>0</v>
      </c>
      <c r="O34" s="131">
        <f t="shared" ref="O34:O39" si="51">FLOOR(V34,1)</f>
        <v>0</v>
      </c>
      <c r="P34" s="132">
        <f t="shared" ref="P34:P39" si="52">U34-X34</f>
        <v>0</v>
      </c>
      <c r="Q34" s="113">
        <f t="shared" ref="Q34:Q39" si="53">T34+X34+Y34</f>
        <v>0</v>
      </c>
      <c r="R34" s="113">
        <f t="shared" ref="R34:R38" si="54">M34/365</f>
        <v>0</v>
      </c>
      <c r="S34" s="113">
        <f t="shared" ref="S34:S39" si="55">FLOOR(R34,1)</f>
        <v>0</v>
      </c>
      <c r="T34" s="113">
        <f t="shared" ref="T34:T39" si="56">S34*365</f>
        <v>0</v>
      </c>
      <c r="U34" s="113">
        <f t="shared" ref="U34:U38" si="57">M34-T34</f>
        <v>0</v>
      </c>
      <c r="V34" s="113">
        <f t="shared" ref="V34:V39" si="58">U34/30</f>
        <v>0</v>
      </c>
      <c r="W34" s="113">
        <f t="shared" ref="W34:W39" si="59">FLOOR(V34,1)</f>
        <v>0</v>
      </c>
      <c r="X34" s="113">
        <f t="shared" ref="X34:X39" si="60">W34*30</f>
        <v>0</v>
      </c>
      <c r="Y34" s="109"/>
      <c r="Z34" s="109"/>
      <c r="AA34" s="109"/>
      <c r="AB34" s="139"/>
      <c r="AC34" s="133">
        <f>ROUND(IF(IF(O34&gt;12,6,O34*0.5)+IF(P34&gt;15,0.5,0)+IF(N34&gt;0,6,0)&gt;12,6,IF(O34&gt;12,6,O34*0.5)+IF(P34&gt;15,0.5,0)+IF(N34&gt;0,6,0)),3)</f>
        <v>0</v>
      </c>
      <c r="AD34" s="134"/>
      <c r="AE34" s="134"/>
      <c r="AF34" s="134"/>
      <c r="AG34" s="134"/>
      <c r="AH34" s="134"/>
      <c r="AI34" s="134"/>
      <c r="AJ34" s="134"/>
      <c r="AK34" s="134"/>
      <c r="AL34" s="134"/>
      <c r="AM34" s="134"/>
      <c r="AN34" s="134"/>
      <c r="AO34" s="134"/>
      <c r="AP34" s="134"/>
      <c r="AQ34" s="134"/>
      <c r="AR34" s="134"/>
      <c r="AS34" s="134"/>
      <c r="AT34" s="134"/>
      <c r="AU34" s="134"/>
      <c r="AV34" s="134"/>
      <c r="AW34" s="134"/>
    </row>
    <row r="35" spans="1:49" ht="23.65" customHeight="1" thickTop="1" thickBot="1" x14ac:dyDescent="0.6">
      <c r="A35" s="802" t="s">
        <v>106</v>
      </c>
      <c r="B35" s="803"/>
      <c r="C35" s="803"/>
      <c r="D35" s="803"/>
      <c r="E35" s="803"/>
      <c r="F35" s="803"/>
      <c r="G35" s="804"/>
      <c r="H35" s="273" t="s">
        <v>61</v>
      </c>
      <c r="I35" s="718" t="s">
        <v>100</v>
      </c>
      <c r="J35" s="719"/>
      <c r="K35" s="719"/>
      <c r="L35" s="720"/>
      <c r="M35" s="99">
        <f>SUMIFS(M6:M15,G6:G15,"AT",H6:H15,"NON")</f>
        <v>0</v>
      </c>
      <c r="N35" s="121">
        <f t="shared" si="50"/>
        <v>0</v>
      </c>
      <c r="O35" s="122">
        <f t="shared" si="51"/>
        <v>0</v>
      </c>
      <c r="P35" s="123">
        <f t="shared" si="52"/>
        <v>0</v>
      </c>
      <c r="Q35" s="113">
        <f t="shared" si="53"/>
        <v>0</v>
      </c>
      <c r="R35" s="113">
        <f t="shared" si="54"/>
        <v>0</v>
      </c>
      <c r="S35" s="113">
        <f t="shared" si="55"/>
        <v>0</v>
      </c>
      <c r="T35" s="113">
        <f t="shared" si="56"/>
        <v>0</v>
      </c>
      <c r="U35" s="113">
        <f t="shared" si="57"/>
        <v>0</v>
      </c>
      <c r="V35" s="113">
        <f t="shared" si="58"/>
        <v>0</v>
      </c>
      <c r="W35" s="113">
        <f t="shared" si="59"/>
        <v>0</v>
      </c>
      <c r="X35" s="113">
        <f t="shared" si="60"/>
        <v>0</v>
      </c>
      <c r="Y35" s="109"/>
      <c r="Z35" s="109"/>
      <c r="AA35" s="109"/>
      <c r="AB35" s="139"/>
      <c r="AC35" s="133">
        <f>ROUND(IF(IF(O35&gt;12,3,O35*0.25)+IF(P35&gt;15,0.25,0)+IF(N35&gt;0,3,0)&gt;12,6,IF(O35&gt;12,3,O35*0.25)+IF(P35&gt;15,0.25,0)+IF(N35&gt;0,3,0)),3)</f>
        <v>0</v>
      </c>
      <c r="AD35" s="134"/>
      <c r="AE35" s="134"/>
      <c r="AF35" s="134"/>
      <c r="AG35" s="134"/>
      <c r="AH35" s="134"/>
      <c r="AI35" s="134"/>
      <c r="AJ35" s="134"/>
      <c r="AK35" s="134"/>
      <c r="AL35" s="134"/>
      <c r="AM35" s="134"/>
      <c r="AN35" s="134"/>
      <c r="AO35" s="134"/>
      <c r="AP35" s="134"/>
      <c r="AQ35" s="134"/>
      <c r="AR35" s="134"/>
      <c r="AS35" s="134"/>
      <c r="AT35" s="134"/>
      <c r="AU35" s="134"/>
      <c r="AV35" s="134"/>
      <c r="AW35" s="134"/>
    </row>
    <row r="36" spans="1:49" ht="23.65" customHeight="1" thickTop="1" thickBot="1" x14ac:dyDescent="0.6">
      <c r="A36" s="805"/>
      <c r="B36" s="806"/>
      <c r="C36" s="806"/>
      <c r="D36" s="806"/>
      <c r="E36" s="806"/>
      <c r="F36" s="806"/>
      <c r="G36" s="807"/>
      <c r="H36" s="274" t="s">
        <v>101</v>
      </c>
      <c r="I36" s="718" t="s">
        <v>150</v>
      </c>
      <c r="J36" s="719"/>
      <c r="K36" s="719"/>
      <c r="L36" s="720"/>
      <c r="M36" s="99">
        <f>SUMIFS(M6:M15,G6:G15,"ALTRO",H6:H15,"SS")+SUMIFS(M6:M15,G6:G15,"CS",H6:H15,"SS")+SUMIFS(M6:M15,G6:G15,"AA",H6:H15,"SS")</f>
        <v>0</v>
      </c>
      <c r="N36" s="121">
        <f t="shared" si="50"/>
        <v>0</v>
      </c>
      <c r="O36" s="122">
        <f t="shared" si="51"/>
        <v>0</v>
      </c>
      <c r="P36" s="123">
        <f t="shared" si="52"/>
        <v>0</v>
      </c>
      <c r="Q36" s="113">
        <f t="shared" si="53"/>
        <v>0</v>
      </c>
      <c r="R36" s="113">
        <f t="shared" si="54"/>
        <v>0</v>
      </c>
      <c r="S36" s="113">
        <f t="shared" si="55"/>
        <v>0</v>
      </c>
      <c r="T36" s="113">
        <f t="shared" si="56"/>
        <v>0</v>
      </c>
      <c r="U36" s="113">
        <f t="shared" si="57"/>
        <v>0</v>
      </c>
      <c r="V36" s="113">
        <f t="shared" si="58"/>
        <v>0</v>
      </c>
      <c r="W36" s="113">
        <f t="shared" si="59"/>
        <v>0</v>
      </c>
      <c r="X36" s="113">
        <f t="shared" si="60"/>
        <v>0</v>
      </c>
      <c r="Y36" s="109"/>
      <c r="Z36" s="109"/>
      <c r="AA36" s="109"/>
      <c r="AB36" s="139"/>
      <c r="AC36" s="133">
        <f>ROUND(IF(IF(O36&gt;12,1.2,O36*0.1)+IF(P36&gt;15,0.1,0)+IF(N36&gt;0,1.2,0)&gt;12,1.2,IF(O36&gt;12,1.2,O36*0.1)+IF(P36&gt;15,0.1,0)+IF(N36&gt;0,1.2,0)),3)</f>
        <v>0</v>
      </c>
      <c r="AD36" s="134"/>
      <c r="AE36" s="134"/>
      <c r="AF36" s="134"/>
      <c r="AG36" s="134"/>
      <c r="AH36" s="134"/>
      <c r="AI36" s="134"/>
      <c r="AJ36" s="134"/>
      <c r="AK36" s="134"/>
      <c r="AL36" s="134"/>
      <c r="AM36" s="134"/>
      <c r="AN36" s="134"/>
      <c r="AO36" s="134"/>
      <c r="AP36" s="134"/>
      <c r="AQ36" s="134"/>
      <c r="AR36" s="134"/>
      <c r="AS36" s="134"/>
      <c r="AT36" s="134"/>
      <c r="AU36" s="134"/>
      <c r="AV36" s="134"/>
      <c r="AW36" s="134"/>
    </row>
    <row r="37" spans="1:49" ht="23.65" customHeight="1" thickTop="1" thickBot="1" x14ac:dyDescent="0.6">
      <c r="A37" s="805"/>
      <c r="B37" s="806"/>
      <c r="C37" s="806"/>
      <c r="D37" s="806"/>
      <c r="E37" s="806"/>
      <c r="F37" s="806"/>
      <c r="G37" s="807"/>
      <c r="H37" s="274" t="s">
        <v>101</v>
      </c>
      <c r="I37" s="718" t="s">
        <v>100</v>
      </c>
      <c r="J37" s="719"/>
      <c r="K37" s="719"/>
      <c r="L37" s="720"/>
      <c r="M37" s="99">
        <f>SUMIFS(M6:M15,G6:G15,"ALTRO",H6:H15,"NON")+          SUMIFS(M6:M15,G6:G15,"cs",H6:H15,"NON")                 +SUMIFS(M6:M15,G6:G15,"Aa",H6:H15,"NON")</f>
        <v>0</v>
      </c>
      <c r="N37" s="121">
        <f t="shared" si="50"/>
        <v>0</v>
      </c>
      <c r="O37" s="122">
        <f t="shared" si="51"/>
        <v>0</v>
      </c>
      <c r="P37" s="123">
        <f t="shared" si="52"/>
        <v>0</v>
      </c>
      <c r="Q37" s="113">
        <f t="shared" si="53"/>
        <v>0</v>
      </c>
      <c r="R37" s="113">
        <f t="shared" si="54"/>
        <v>0</v>
      </c>
      <c r="S37" s="113">
        <f t="shared" si="55"/>
        <v>0</v>
      </c>
      <c r="T37" s="113">
        <f t="shared" si="56"/>
        <v>0</v>
      </c>
      <c r="U37" s="113">
        <f t="shared" si="57"/>
        <v>0</v>
      </c>
      <c r="V37" s="113">
        <f t="shared" si="58"/>
        <v>0</v>
      </c>
      <c r="W37" s="113">
        <f t="shared" si="59"/>
        <v>0</v>
      </c>
      <c r="X37" s="113">
        <f t="shared" si="60"/>
        <v>0</v>
      </c>
      <c r="Y37" s="109"/>
      <c r="Z37" s="109"/>
      <c r="AA37" s="109"/>
      <c r="AB37" s="139"/>
      <c r="AC37" s="133">
        <f>ROUND(IF(IF(O37&gt;12,0.6,O37*0.05)+IF(P37&gt;15,0.05,0)+IF(N37&gt;0,0.6,0)&gt;12,0.6,IF(O37&gt;12,0.6,O37*0.05)+IF(P37&gt;15,0.05,0)+IF(N37&gt;0,0.6,0)),3)</f>
        <v>0</v>
      </c>
      <c r="AD37" s="134"/>
      <c r="AE37" s="134"/>
      <c r="AF37" s="134"/>
      <c r="AG37" s="134"/>
      <c r="AH37" s="134"/>
      <c r="AI37" s="134"/>
      <c r="AJ37" s="134"/>
      <c r="AK37" s="134"/>
      <c r="AL37" s="134"/>
      <c r="AM37" s="134"/>
      <c r="AN37" s="134"/>
      <c r="AO37" s="134"/>
      <c r="AP37" s="134"/>
      <c r="AQ37" s="134"/>
      <c r="AR37" s="134"/>
      <c r="AS37" s="134"/>
      <c r="AT37" s="134"/>
      <c r="AU37" s="134"/>
      <c r="AV37" s="134"/>
      <c r="AW37" s="134"/>
    </row>
    <row r="38" spans="1:49" ht="23.65" customHeight="1" thickTop="1" thickBot="1" x14ac:dyDescent="0.6">
      <c r="A38" s="795" t="s">
        <v>109</v>
      </c>
      <c r="B38" s="796"/>
      <c r="C38" s="796"/>
      <c r="D38" s="796"/>
      <c r="E38" s="796"/>
      <c r="F38" s="744" t="str">
        <f>IF(+Anno_1=0,"",+Anno_1)</f>
        <v/>
      </c>
      <c r="G38" s="745"/>
      <c r="H38" s="274" t="s">
        <v>101</v>
      </c>
      <c r="I38" s="718" t="s">
        <v>154</v>
      </c>
      <c r="J38" s="719"/>
      <c r="K38" s="719"/>
      <c r="L38" s="720"/>
      <c r="M38" s="99">
        <f>SUMIFS(M6:M15,G6:G15,"ALTRO",H6:H15,"ENTE")</f>
        <v>0</v>
      </c>
      <c r="N38" s="127">
        <f t="shared" si="50"/>
        <v>0</v>
      </c>
      <c r="O38" s="128">
        <f t="shared" si="51"/>
        <v>0</v>
      </c>
      <c r="P38" s="129">
        <f t="shared" si="52"/>
        <v>0</v>
      </c>
      <c r="Q38" s="113">
        <f t="shared" si="53"/>
        <v>0</v>
      </c>
      <c r="R38" s="113">
        <f t="shared" si="54"/>
        <v>0</v>
      </c>
      <c r="S38" s="113">
        <f t="shared" si="55"/>
        <v>0</v>
      </c>
      <c r="T38" s="113">
        <f t="shared" si="56"/>
        <v>0</v>
      </c>
      <c r="U38" s="113">
        <f t="shared" si="57"/>
        <v>0</v>
      </c>
      <c r="V38" s="113">
        <f t="shared" si="58"/>
        <v>0</v>
      </c>
      <c r="W38" s="113">
        <f t="shared" si="59"/>
        <v>0</v>
      </c>
      <c r="X38" s="113">
        <f t="shared" si="60"/>
        <v>0</v>
      </c>
      <c r="Y38" s="109"/>
      <c r="Z38" s="109"/>
      <c r="AA38" s="109"/>
      <c r="AB38" s="139"/>
      <c r="AC38" s="133">
        <f>ROUND(IF(IF(O38&gt;12,0.6,O38*0.05)+IF(P38&gt;15,0.05,0)+IF(N38&gt;0,0.6,0)&gt;12,0.6,IF(O38&gt;12,0.6,O38*0.05)+IF(P38&gt;15,0.05,0)+IF(N38&gt;0,0.6,0)),3)</f>
        <v>0</v>
      </c>
      <c r="AD38" s="134"/>
      <c r="AE38" s="134"/>
      <c r="AF38" s="134"/>
      <c r="AG38" s="134"/>
      <c r="AH38" s="134"/>
      <c r="AI38" s="134"/>
      <c r="AJ38" s="134"/>
      <c r="AK38" s="134"/>
      <c r="AL38" s="134"/>
      <c r="AM38" s="134"/>
      <c r="AN38" s="134"/>
      <c r="AO38" s="134"/>
      <c r="AP38" s="134"/>
      <c r="AQ38" s="134"/>
      <c r="AR38" s="134"/>
      <c r="AS38" s="134"/>
      <c r="AT38" s="134"/>
      <c r="AU38" s="134"/>
      <c r="AV38" s="134"/>
      <c r="AW38" s="134"/>
    </row>
    <row r="39" spans="1:49" ht="23.65" customHeight="1" thickTop="1" thickBot="1" x14ac:dyDescent="0.6">
      <c r="A39" s="797"/>
      <c r="B39" s="798"/>
      <c r="C39" s="798"/>
      <c r="D39" s="798"/>
      <c r="E39" s="798"/>
      <c r="F39" s="746"/>
      <c r="G39" s="747"/>
      <c r="H39" s="668" t="s">
        <v>110</v>
      </c>
      <c r="I39" s="669"/>
      <c r="J39" s="669"/>
      <c r="K39" s="669"/>
      <c r="L39" s="670"/>
      <c r="M39" s="98">
        <f>SUM(M34:M38)</f>
        <v>0</v>
      </c>
      <c r="N39" s="209">
        <f t="shared" si="50"/>
        <v>0</v>
      </c>
      <c r="O39" s="207">
        <f t="shared" si="51"/>
        <v>0</v>
      </c>
      <c r="P39" s="208">
        <f t="shared" si="52"/>
        <v>0</v>
      </c>
      <c r="Q39" s="113">
        <f t="shared" si="53"/>
        <v>0</v>
      </c>
      <c r="R39" s="113">
        <f>M39/365</f>
        <v>0</v>
      </c>
      <c r="S39" s="113">
        <f t="shared" si="55"/>
        <v>0</v>
      </c>
      <c r="T39" s="113">
        <f t="shared" si="56"/>
        <v>0</v>
      </c>
      <c r="U39" s="113">
        <f>M39-T39</f>
        <v>0</v>
      </c>
      <c r="V39" s="113">
        <f t="shared" si="58"/>
        <v>0</v>
      </c>
      <c r="W39" s="113">
        <f t="shared" si="59"/>
        <v>0</v>
      </c>
      <c r="X39" s="113">
        <f t="shared" si="60"/>
        <v>0</v>
      </c>
      <c r="Y39" s="109"/>
      <c r="Z39" s="109"/>
      <c r="AA39" s="109"/>
      <c r="AB39" s="139"/>
      <c r="AC39" s="205">
        <f>IF(SUM(AC34:AC38)&gt;6,6,SUM(AC34:AC38))</f>
        <v>0</v>
      </c>
      <c r="AD39" s="134"/>
      <c r="AE39" s="134"/>
      <c r="AF39" s="134"/>
      <c r="AG39" s="134"/>
      <c r="AH39" s="134"/>
      <c r="AI39" s="134"/>
      <c r="AJ39" s="134"/>
      <c r="AK39" s="134"/>
      <c r="AL39" s="134"/>
      <c r="AM39" s="134"/>
      <c r="AN39" s="134"/>
      <c r="AO39" s="134"/>
      <c r="AP39" s="134"/>
      <c r="AQ39" s="134"/>
      <c r="AR39" s="134"/>
      <c r="AS39" s="134"/>
      <c r="AT39" s="134"/>
      <c r="AU39" s="134"/>
      <c r="AV39" s="134"/>
      <c r="AW39" s="134"/>
    </row>
    <row r="40" spans="1:49" x14ac:dyDescent="0.4">
      <c r="A40" s="134"/>
      <c r="B40" s="134"/>
      <c r="C40" s="134"/>
      <c r="D40" s="134"/>
      <c r="E40" s="134"/>
      <c r="F40" s="134"/>
      <c r="G40" s="134"/>
      <c r="H40" s="134"/>
      <c r="I40" s="134"/>
      <c r="J40" s="134"/>
      <c r="K40" s="134"/>
      <c r="L40" s="134"/>
      <c r="M40" s="134"/>
      <c r="N40" s="134"/>
      <c r="O40" s="134"/>
      <c r="P40" s="134"/>
      <c r="Q40" s="134"/>
      <c r="R40" s="134"/>
      <c r="S40" s="134"/>
      <c r="T40" s="134"/>
      <c r="U40" s="134"/>
      <c r="V40" s="134"/>
      <c r="W40" s="134"/>
      <c r="X40" s="134"/>
      <c r="Y40" s="134"/>
      <c r="Z40" s="134"/>
      <c r="AA40" s="134"/>
      <c r="AB40" s="134"/>
      <c r="AC40" s="134"/>
      <c r="AD40" s="134"/>
      <c r="AE40" s="134"/>
      <c r="AF40" s="134"/>
      <c r="AG40" s="134"/>
      <c r="AH40" s="134"/>
      <c r="AI40" s="134"/>
      <c r="AJ40" s="134"/>
      <c r="AK40" s="134"/>
      <c r="AL40" s="134"/>
      <c r="AM40" s="134"/>
      <c r="AN40" s="134"/>
      <c r="AO40" s="134"/>
      <c r="AP40" s="134"/>
      <c r="AQ40" s="134"/>
      <c r="AR40" s="134"/>
      <c r="AS40" s="134"/>
      <c r="AT40" s="134"/>
      <c r="AU40" s="134"/>
      <c r="AV40" s="134"/>
      <c r="AW40" s="134"/>
    </row>
    <row r="41" spans="1:49" x14ac:dyDescent="0.4">
      <c r="A41" s="134"/>
      <c r="B41" s="134"/>
      <c r="C41" s="134"/>
      <c r="D41" s="134"/>
      <c r="E41" s="134"/>
      <c r="F41" s="134"/>
      <c r="G41" s="134"/>
      <c r="H41" s="134"/>
      <c r="I41" s="134"/>
      <c r="J41" s="134"/>
      <c r="K41" s="134"/>
      <c r="L41" s="134"/>
      <c r="M41" s="134"/>
      <c r="N41" s="134"/>
      <c r="O41" s="134"/>
      <c r="P41" s="134"/>
      <c r="Q41" s="134"/>
      <c r="R41" s="134"/>
      <c r="S41" s="134"/>
      <c r="T41" s="134"/>
      <c r="U41" s="134"/>
      <c r="V41" s="134"/>
      <c r="W41" s="134"/>
      <c r="X41" s="134"/>
      <c r="Y41" s="134"/>
      <c r="Z41" s="134"/>
      <c r="AA41" s="134"/>
      <c r="AB41" s="134"/>
      <c r="AC41" s="134"/>
      <c r="AD41" s="134"/>
      <c r="AE41" s="134"/>
      <c r="AF41" s="134"/>
      <c r="AG41" s="134"/>
      <c r="AH41" s="134"/>
      <c r="AI41" s="134"/>
      <c r="AJ41" s="134"/>
      <c r="AK41" s="134"/>
      <c r="AL41" s="134"/>
      <c r="AM41" s="134"/>
      <c r="AN41" s="134"/>
      <c r="AO41" s="134"/>
      <c r="AP41" s="134"/>
      <c r="AQ41" s="134"/>
      <c r="AR41" s="134"/>
      <c r="AS41" s="134"/>
      <c r="AT41" s="134"/>
      <c r="AU41" s="134"/>
      <c r="AV41" s="134"/>
      <c r="AW41" s="134"/>
    </row>
    <row r="42" spans="1:49" x14ac:dyDescent="0.4">
      <c r="A42" s="134"/>
      <c r="B42" s="134"/>
      <c r="C42" s="134"/>
      <c r="D42" s="134"/>
      <c r="E42" s="134"/>
      <c r="F42" s="134"/>
      <c r="G42" s="134"/>
      <c r="H42" s="134"/>
      <c r="I42" s="134"/>
      <c r="J42" s="134"/>
      <c r="K42" s="134"/>
      <c r="L42" s="134"/>
      <c r="M42" s="134"/>
      <c r="N42" s="134"/>
      <c r="O42" s="134"/>
      <c r="P42" s="134"/>
      <c r="Q42" s="134"/>
      <c r="R42" s="134"/>
      <c r="S42" s="134"/>
      <c r="T42" s="134"/>
      <c r="U42" s="134"/>
      <c r="V42" s="134"/>
      <c r="W42" s="134"/>
      <c r="X42" s="134"/>
      <c r="Y42" s="134"/>
      <c r="Z42" s="134"/>
      <c r="AA42" s="134"/>
      <c r="AB42" s="134"/>
      <c r="AC42" s="134"/>
      <c r="AD42" s="134"/>
      <c r="AE42" s="134"/>
      <c r="AF42" s="134"/>
      <c r="AG42" s="134"/>
      <c r="AH42" s="134"/>
      <c r="AI42" s="134"/>
      <c r="AJ42" s="134"/>
      <c r="AK42" s="134"/>
      <c r="AL42" s="134"/>
      <c r="AM42" s="134"/>
      <c r="AN42" s="134"/>
      <c r="AO42" s="134"/>
      <c r="AP42" s="134"/>
      <c r="AQ42" s="134"/>
      <c r="AR42" s="134"/>
      <c r="AS42" s="134"/>
      <c r="AT42" s="134"/>
      <c r="AU42" s="134"/>
      <c r="AV42" s="134"/>
      <c r="AW42" s="134"/>
    </row>
    <row r="43" spans="1:49" x14ac:dyDescent="0.4">
      <c r="A43" s="134"/>
      <c r="B43" s="134"/>
      <c r="C43" s="134"/>
      <c r="D43" s="134"/>
      <c r="E43" s="134"/>
      <c r="F43" s="134"/>
      <c r="G43" s="134"/>
      <c r="H43" s="134"/>
      <c r="I43" s="134"/>
      <c r="J43" s="134"/>
      <c r="K43" s="134"/>
      <c r="L43" s="134"/>
      <c r="M43" s="134"/>
      <c r="N43" s="134"/>
      <c r="O43" s="134"/>
      <c r="P43" s="134"/>
      <c r="Q43" s="134"/>
      <c r="R43" s="134"/>
      <c r="S43" s="134"/>
      <c r="T43" s="134"/>
      <c r="U43" s="134"/>
      <c r="V43" s="134"/>
      <c r="W43" s="134"/>
      <c r="X43" s="134"/>
      <c r="Y43" s="134"/>
      <c r="Z43" s="134"/>
      <c r="AA43" s="134"/>
      <c r="AB43" s="134"/>
      <c r="AC43" s="134"/>
      <c r="AD43" s="134"/>
      <c r="AE43" s="134"/>
      <c r="AF43" s="134"/>
      <c r="AG43" s="134"/>
      <c r="AH43" s="134"/>
      <c r="AI43" s="134"/>
      <c r="AJ43" s="134"/>
      <c r="AK43" s="134"/>
      <c r="AL43" s="134"/>
      <c r="AM43" s="134"/>
      <c r="AN43" s="134"/>
      <c r="AO43" s="134"/>
      <c r="AP43" s="134"/>
      <c r="AQ43" s="134"/>
      <c r="AR43" s="134"/>
      <c r="AS43" s="134"/>
      <c r="AT43" s="134"/>
      <c r="AU43" s="134"/>
      <c r="AV43" s="134"/>
      <c r="AW43" s="134"/>
    </row>
    <row r="44" spans="1:49" x14ac:dyDescent="0.4">
      <c r="A44" s="134"/>
      <c r="B44" s="134"/>
      <c r="C44" s="134"/>
      <c r="D44" s="134"/>
      <c r="E44" s="134"/>
      <c r="F44" s="134"/>
      <c r="G44" s="134"/>
      <c r="H44" s="134"/>
      <c r="I44" s="134"/>
      <c r="J44" s="134"/>
      <c r="K44" s="134"/>
      <c r="L44" s="134"/>
      <c r="M44" s="134"/>
      <c r="N44" s="134"/>
      <c r="O44" s="134"/>
      <c r="P44" s="134"/>
      <c r="Q44" s="134"/>
      <c r="R44" s="134"/>
      <c r="S44" s="134"/>
      <c r="T44" s="134"/>
      <c r="U44" s="134"/>
      <c r="V44" s="134"/>
      <c r="W44" s="134"/>
      <c r="X44" s="134"/>
      <c r="Y44" s="134"/>
      <c r="Z44" s="134"/>
      <c r="AA44" s="134"/>
      <c r="AB44" s="134"/>
      <c r="AC44" s="134"/>
      <c r="AD44" s="134"/>
      <c r="AE44" s="134"/>
      <c r="AF44" s="134"/>
      <c r="AG44" s="134"/>
      <c r="AH44" s="134"/>
      <c r="AI44" s="134"/>
      <c r="AJ44" s="134"/>
      <c r="AK44" s="134"/>
      <c r="AL44" s="134"/>
      <c r="AM44" s="134"/>
      <c r="AN44" s="134"/>
      <c r="AO44" s="134"/>
      <c r="AP44" s="134"/>
      <c r="AQ44" s="134"/>
      <c r="AR44" s="134"/>
      <c r="AS44" s="134"/>
      <c r="AT44" s="134"/>
      <c r="AU44" s="134"/>
      <c r="AV44" s="134"/>
      <c r="AW44" s="134"/>
    </row>
    <row r="45" spans="1:49" x14ac:dyDescent="0.4">
      <c r="A45" s="134"/>
      <c r="B45" s="134"/>
      <c r="C45" s="134"/>
      <c r="D45" s="134"/>
      <c r="E45" s="134"/>
      <c r="F45" s="134"/>
      <c r="G45" s="134"/>
      <c r="H45" s="134"/>
      <c r="I45" s="134"/>
      <c r="J45" s="134"/>
      <c r="K45" s="134"/>
      <c r="L45" s="134"/>
      <c r="M45" s="134"/>
      <c r="N45" s="134"/>
      <c r="O45" s="134"/>
      <c r="P45" s="134"/>
      <c r="Q45" s="134"/>
      <c r="R45" s="134"/>
      <c r="S45" s="134"/>
      <c r="T45" s="134"/>
      <c r="U45" s="134"/>
      <c r="V45" s="134"/>
      <c r="W45" s="134"/>
      <c r="X45" s="134"/>
      <c r="Y45" s="134"/>
      <c r="Z45" s="134"/>
      <c r="AA45" s="134"/>
      <c r="AB45" s="134"/>
      <c r="AC45" s="134"/>
      <c r="AD45" s="134"/>
      <c r="AE45" s="134"/>
      <c r="AF45" s="134"/>
      <c r="AG45" s="134"/>
      <c r="AH45" s="134"/>
      <c r="AI45" s="134"/>
      <c r="AJ45" s="134"/>
      <c r="AK45" s="134"/>
      <c r="AL45" s="134"/>
      <c r="AM45" s="134"/>
      <c r="AN45" s="134"/>
      <c r="AO45" s="134"/>
      <c r="AP45" s="134"/>
      <c r="AQ45" s="134"/>
      <c r="AR45" s="134"/>
      <c r="AS45" s="134"/>
      <c r="AT45" s="134"/>
      <c r="AU45" s="134"/>
      <c r="AV45" s="134"/>
      <c r="AW45" s="134"/>
    </row>
    <row r="46" spans="1:49" x14ac:dyDescent="0.4">
      <c r="A46" s="134"/>
      <c r="B46" s="134"/>
      <c r="C46" s="134"/>
      <c r="D46" s="134"/>
      <c r="E46" s="134"/>
      <c r="F46" s="134"/>
      <c r="G46" s="134"/>
      <c r="H46" s="134"/>
      <c r="I46" s="134"/>
      <c r="J46" s="134"/>
      <c r="K46" s="134"/>
      <c r="L46" s="134"/>
      <c r="M46" s="134"/>
      <c r="N46" s="134"/>
      <c r="O46" s="134"/>
      <c r="P46" s="134"/>
      <c r="Q46" s="134"/>
      <c r="R46" s="134"/>
      <c r="S46" s="134"/>
      <c r="T46" s="134"/>
      <c r="U46" s="134"/>
      <c r="V46" s="134"/>
      <c r="W46" s="134"/>
      <c r="X46" s="134"/>
      <c r="Y46" s="134"/>
      <c r="Z46" s="134"/>
      <c r="AA46" s="134"/>
      <c r="AB46" s="134"/>
      <c r="AC46" s="134"/>
      <c r="AD46" s="134"/>
      <c r="AE46" s="134"/>
      <c r="AF46" s="134"/>
      <c r="AG46" s="134"/>
      <c r="AH46" s="134"/>
      <c r="AI46" s="134"/>
      <c r="AJ46" s="134"/>
      <c r="AK46" s="134"/>
      <c r="AL46" s="134"/>
      <c r="AM46" s="134"/>
      <c r="AN46" s="134"/>
      <c r="AO46" s="134"/>
      <c r="AP46" s="134"/>
      <c r="AQ46" s="134"/>
      <c r="AR46" s="134"/>
      <c r="AS46" s="134"/>
      <c r="AT46" s="134"/>
      <c r="AU46" s="134"/>
      <c r="AV46" s="134"/>
      <c r="AW46" s="134"/>
    </row>
    <row r="47" spans="1:49" x14ac:dyDescent="0.4">
      <c r="A47" s="134"/>
      <c r="B47" s="134"/>
      <c r="C47" s="134"/>
      <c r="D47" s="134"/>
      <c r="E47" s="134"/>
      <c r="F47" s="134"/>
      <c r="G47" s="134"/>
      <c r="H47" s="134"/>
      <c r="I47" s="134"/>
      <c r="J47" s="134"/>
      <c r="K47" s="134"/>
      <c r="L47" s="134"/>
      <c r="M47" s="134"/>
      <c r="N47" s="134"/>
      <c r="O47" s="134"/>
      <c r="P47" s="134"/>
      <c r="Q47" s="134"/>
      <c r="R47" s="134"/>
      <c r="S47" s="134"/>
      <c r="T47" s="134"/>
      <c r="U47" s="134"/>
      <c r="V47" s="134"/>
      <c r="W47" s="134"/>
      <c r="X47" s="134"/>
      <c r="Y47" s="134"/>
      <c r="Z47" s="134"/>
      <c r="AA47" s="134"/>
      <c r="AB47" s="134"/>
      <c r="AC47" s="134"/>
      <c r="AD47" s="134"/>
      <c r="AE47" s="134"/>
      <c r="AF47" s="134"/>
      <c r="AG47" s="134"/>
      <c r="AH47" s="134"/>
      <c r="AI47" s="134"/>
      <c r="AJ47" s="134"/>
      <c r="AK47" s="134"/>
      <c r="AL47" s="134"/>
      <c r="AM47" s="134"/>
      <c r="AN47" s="134"/>
      <c r="AO47" s="134"/>
      <c r="AP47" s="134"/>
      <c r="AQ47" s="134"/>
      <c r="AR47" s="134"/>
      <c r="AS47" s="134"/>
      <c r="AT47" s="134"/>
      <c r="AU47" s="134"/>
      <c r="AV47" s="134"/>
      <c r="AW47" s="134"/>
    </row>
    <row r="48" spans="1:49" x14ac:dyDescent="0.4">
      <c r="A48" s="134"/>
      <c r="B48" s="134"/>
      <c r="C48" s="134"/>
      <c r="D48" s="134"/>
      <c r="E48" s="134"/>
      <c r="F48" s="134"/>
      <c r="G48" s="134"/>
      <c r="H48" s="134"/>
      <c r="I48" s="134"/>
      <c r="J48" s="134"/>
      <c r="K48" s="134"/>
      <c r="L48" s="134"/>
      <c r="M48" s="134"/>
      <c r="N48" s="134"/>
      <c r="O48" s="134"/>
      <c r="P48" s="134"/>
      <c r="Q48" s="134"/>
      <c r="R48" s="134"/>
      <c r="S48" s="134"/>
      <c r="T48" s="134"/>
      <c r="U48" s="134"/>
      <c r="V48" s="134"/>
      <c r="W48" s="134"/>
      <c r="X48" s="134"/>
      <c r="Y48" s="134"/>
      <c r="Z48" s="134"/>
      <c r="AA48" s="134"/>
      <c r="AB48" s="134"/>
      <c r="AC48" s="134"/>
      <c r="AD48" s="134"/>
      <c r="AE48" s="134"/>
      <c r="AF48" s="134"/>
      <c r="AG48" s="134"/>
      <c r="AH48" s="134"/>
      <c r="AI48" s="134"/>
      <c r="AJ48" s="134"/>
      <c r="AK48" s="134"/>
      <c r="AL48" s="134"/>
      <c r="AM48" s="134"/>
      <c r="AN48" s="134"/>
      <c r="AO48" s="134"/>
      <c r="AP48" s="134"/>
      <c r="AQ48" s="134"/>
      <c r="AR48" s="134"/>
      <c r="AS48" s="134"/>
      <c r="AT48" s="134"/>
      <c r="AU48" s="134"/>
      <c r="AV48" s="134"/>
      <c r="AW48" s="134"/>
    </row>
    <row r="49" spans="1:49" x14ac:dyDescent="0.4">
      <c r="A49" s="134"/>
      <c r="B49" s="134"/>
      <c r="C49" s="134"/>
      <c r="D49" s="134"/>
      <c r="E49" s="134"/>
      <c r="F49" s="134"/>
      <c r="G49" s="134"/>
      <c r="H49" s="134"/>
      <c r="I49" s="134"/>
      <c r="J49" s="134"/>
      <c r="K49" s="134"/>
      <c r="L49" s="134"/>
      <c r="M49" s="134"/>
      <c r="N49" s="134"/>
      <c r="O49" s="134"/>
      <c r="P49" s="134"/>
      <c r="Q49" s="134"/>
      <c r="R49" s="134"/>
      <c r="S49" s="134"/>
      <c r="T49" s="134"/>
      <c r="U49" s="134"/>
      <c r="V49" s="134"/>
      <c r="W49" s="134"/>
      <c r="X49" s="134"/>
      <c r="Y49" s="134"/>
      <c r="Z49" s="134"/>
      <c r="AA49" s="134"/>
      <c r="AB49" s="134"/>
      <c r="AC49" s="134"/>
      <c r="AD49" s="134"/>
      <c r="AE49" s="134"/>
      <c r="AF49" s="134"/>
      <c r="AG49" s="134"/>
      <c r="AH49" s="134"/>
      <c r="AI49" s="134"/>
      <c r="AJ49" s="134"/>
      <c r="AK49" s="134"/>
      <c r="AL49" s="134"/>
      <c r="AM49" s="134"/>
      <c r="AN49" s="134"/>
      <c r="AO49" s="134"/>
      <c r="AP49" s="134"/>
      <c r="AQ49" s="134"/>
      <c r="AR49" s="134"/>
      <c r="AS49" s="134"/>
      <c r="AT49" s="134"/>
      <c r="AU49" s="134"/>
      <c r="AV49" s="134"/>
      <c r="AW49" s="134"/>
    </row>
    <row r="50" spans="1:49" x14ac:dyDescent="0.4">
      <c r="A50" s="134"/>
      <c r="B50" s="134"/>
      <c r="C50" s="134"/>
      <c r="D50" s="134"/>
      <c r="E50" s="134"/>
      <c r="F50" s="134"/>
      <c r="G50" s="134"/>
      <c r="H50" s="134"/>
      <c r="I50" s="134"/>
      <c r="J50" s="134"/>
      <c r="K50" s="134"/>
      <c r="L50" s="134"/>
      <c r="M50" s="134"/>
      <c r="N50" s="134"/>
      <c r="O50" s="134"/>
      <c r="P50" s="134"/>
      <c r="Q50" s="134"/>
      <c r="R50" s="134"/>
      <c r="S50" s="134"/>
      <c r="T50" s="134"/>
      <c r="U50" s="134"/>
      <c r="V50" s="134"/>
      <c r="W50" s="134"/>
      <c r="X50" s="134"/>
      <c r="Y50" s="134"/>
      <c r="Z50" s="134"/>
      <c r="AA50" s="134"/>
      <c r="AB50" s="134"/>
      <c r="AC50" s="134"/>
      <c r="AD50" s="134"/>
      <c r="AE50" s="134"/>
      <c r="AF50" s="134"/>
      <c r="AG50" s="134"/>
      <c r="AH50" s="134"/>
      <c r="AI50" s="134"/>
      <c r="AJ50" s="134"/>
      <c r="AK50" s="134"/>
      <c r="AL50" s="134"/>
      <c r="AM50" s="134"/>
      <c r="AN50" s="134"/>
      <c r="AO50" s="134"/>
      <c r="AP50" s="134"/>
      <c r="AQ50" s="134"/>
      <c r="AR50" s="134"/>
      <c r="AS50" s="134"/>
      <c r="AT50" s="134"/>
      <c r="AU50" s="134"/>
      <c r="AV50" s="134"/>
      <c r="AW50" s="134"/>
    </row>
    <row r="51" spans="1:49" x14ac:dyDescent="0.4">
      <c r="A51" s="134"/>
      <c r="B51" s="134"/>
      <c r="C51" s="134"/>
      <c r="D51" s="134"/>
      <c r="E51" s="134"/>
      <c r="F51" s="134"/>
      <c r="G51" s="134"/>
      <c r="H51" s="134"/>
      <c r="I51" s="134"/>
      <c r="J51" s="134"/>
      <c r="K51" s="134"/>
      <c r="L51" s="134"/>
      <c r="M51" s="134"/>
      <c r="N51" s="134"/>
      <c r="O51" s="134"/>
      <c r="P51" s="134"/>
      <c r="Q51" s="134"/>
      <c r="R51" s="134"/>
      <c r="S51" s="134"/>
      <c r="T51" s="134"/>
      <c r="U51" s="134"/>
      <c r="V51" s="134"/>
      <c r="W51" s="134"/>
      <c r="X51" s="134"/>
      <c r="Y51" s="134"/>
      <c r="Z51" s="134"/>
      <c r="AA51" s="134"/>
      <c r="AB51" s="134"/>
      <c r="AC51" s="134"/>
      <c r="AD51" s="134"/>
      <c r="AE51" s="134"/>
      <c r="AF51" s="134"/>
      <c r="AG51" s="134"/>
      <c r="AH51" s="134"/>
      <c r="AI51" s="134"/>
      <c r="AJ51" s="134"/>
      <c r="AK51" s="134"/>
      <c r="AL51" s="134"/>
      <c r="AM51" s="134"/>
      <c r="AN51" s="134"/>
      <c r="AO51" s="134"/>
      <c r="AP51" s="134"/>
      <c r="AQ51" s="134"/>
      <c r="AR51" s="134"/>
      <c r="AS51" s="134"/>
      <c r="AT51" s="134"/>
      <c r="AU51" s="134"/>
      <c r="AV51" s="134"/>
      <c r="AW51" s="134"/>
    </row>
    <row r="52" spans="1:49" x14ac:dyDescent="0.4">
      <c r="A52" s="134"/>
      <c r="B52" s="134"/>
      <c r="C52" s="134"/>
      <c r="D52" s="134"/>
      <c r="E52" s="134"/>
      <c r="F52" s="134"/>
      <c r="G52" s="134"/>
      <c r="H52" s="134"/>
      <c r="I52" s="134"/>
      <c r="J52" s="134"/>
      <c r="K52" s="134"/>
      <c r="L52" s="134"/>
      <c r="M52" s="134"/>
      <c r="N52" s="134"/>
      <c r="O52" s="134"/>
      <c r="P52" s="134"/>
      <c r="Q52" s="134"/>
      <c r="R52" s="134"/>
      <c r="S52" s="134"/>
      <c r="T52" s="134"/>
      <c r="U52" s="134"/>
      <c r="V52" s="134"/>
      <c r="W52" s="134"/>
      <c r="X52" s="134"/>
      <c r="Y52" s="134"/>
      <c r="Z52" s="134"/>
      <c r="AA52" s="134"/>
      <c r="AB52" s="134"/>
      <c r="AC52" s="134"/>
      <c r="AD52" s="134"/>
      <c r="AE52" s="134"/>
      <c r="AF52" s="134"/>
      <c r="AG52" s="134"/>
      <c r="AH52" s="134"/>
      <c r="AI52" s="134"/>
      <c r="AJ52" s="134"/>
      <c r="AK52" s="134"/>
      <c r="AL52" s="134"/>
      <c r="AM52" s="134"/>
      <c r="AN52" s="134"/>
      <c r="AO52" s="134"/>
      <c r="AP52" s="134"/>
      <c r="AQ52" s="134"/>
      <c r="AR52" s="134"/>
      <c r="AS52" s="134"/>
      <c r="AT52" s="134"/>
      <c r="AU52" s="134"/>
      <c r="AV52" s="134"/>
      <c r="AW52" s="134"/>
    </row>
    <row r="53" spans="1:49" x14ac:dyDescent="0.4">
      <c r="A53" s="134"/>
      <c r="B53" s="134"/>
      <c r="C53" s="134"/>
      <c r="D53" s="134"/>
      <c r="E53" s="134"/>
      <c r="F53" s="134"/>
      <c r="G53" s="134"/>
      <c r="H53" s="134"/>
      <c r="I53" s="134"/>
      <c r="J53" s="134"/>
      <c r="K53" s="134"/>
      <c r="L53" s="134"/>
      <c r="M53" s="134"/>
      <c r="N53" s="134"/>
      <c r="O53" s="134"/>
      <c r="P53" s="134"/>
      <c r="Q53" s="134"/>
      <c r="R53" s="134"/>
      <c r="S53" s="134"/>
      <c r="T53" s="134"/>
      <c r="U53" s="134"/>
      <c r="V53" s="134"/>
      <c r="W53" s="134"/>
      <c r="X53" s="134"/>
      <c r="Y53" s="134"/>
      <c r="Z53" s="134"/>
      <c r="AA53" s="134"/>
      <c r="AB53" s="134"/>
      <c r="AC53" s="134"/>
      <c r="AD53" s="134"/>
      <c r="AE53" s="134"/>
      <c r="AF53" s="134"/>
      <c r="AG53" s="134"/>
      <c r="AH53" s="134"/>
      <c r="AI53" s="134"/>
      <c r="AJ53" s="134"/>
      <c r="AK53" s="134"/>
      <c r="AL53" s="134"/>
      <c r="AM53" s="134"/>
      <c r="AN53" s="134"/>
      <c r="AO53" s="134"/>
      <c r="AP53" s="134"/>
      <c r="AQ53" s="134"/>
      <c r="AR53" s="134"/>
      <c r="AS53" s="134"/>
      <c r="AT53" s="134"/>
      <c r="AU53" s="134"/>
      <c r="AV53" s="134"/>
      <c r="AW53" s="134"/>
    </row>
    <row r="54" spans="1:49" x14ac:dyDescent="0.4">
      <c r="A54" s="134"/>
      <c r="B54" s="134"/>
      <c r="C54" s="134"/>
      <c r="D54" s="134"/>
      <c r="E54" s="134"/>
      <c r="F54" s="134"/>
      <c r="G54" s="134"/>
      <c r="H54" s="134"/>
      <c r="I54" s="134"/>
      <c r="J54" s="134"/>
      <c r="K54" s="134"/>
      <c r="L54" s="134"/>
      <c r="M54" s="134"/>
      <c r="N54" s="134"/>
      <c r="O54" s="134"/>
      <c r="P54" s="134"/>
      <c r="Q54" s="134"/>
      <c r="R54" s="134"/>
      <c r="S54" s="134"/>
      <c r="T54" s="134"/>
      <c r="U54" s="134"/>
      <c r="V54" s="134"/>
      <c r="W54" s="134"/>
      <c r="X54" s="134"/>
      <c r="Y54" s="134"/>
      <c r="Z54" s="134"/>
      <c r="AA54" s="134"/>
      <c r="AB54" s="134"/>
      <c r="AC54" s="134"/>
      <c r="AD54" s="134"/>
      <c r="AE54" s="134"/>
      <c r="AF54" s="134"/>
      <c r="AG54" s="134"/>
      <c r="AH54" s="134"/>
      <c r="AI54" s="134"/>
      <c r="AJ54" s="134"/>
      <c r="AK54" s="134"/>
      <c r="AL54" s="134"/>
      <c r="AM54" s="134"/>
      <c r="AN54" s="134"/>
      <c r="AO54" s="134"/>
      <c r="AP54" s="134"/>
      <c r="AQ54" s="134"/>
      <c r="AR54" s="134"/>
      <c r="AS54" s="134"/>
      <c r="AT54" s="134"/>
      <c r="AU54" s="134"/>
      <c r="AV54" s="134"/>
      <c r="AW54" s="134"/>
    </row>
    <row r="55" spans="1:49" x14ac:dyDescent="0.4">
      <c r="A55" s="134"/>
      <c r="B55" s="134"/>
      <c r="C55" s="134"/>
      <c r="D55" s="134"/>
      <c r="E55" s="134"/>
      <c r="F55" s="134"/>
      <c r="G55" s="134"/>
      <c r="H55" s="134"/>
      <c r="I55" s="134"/>
      <c r="J55" s="134"/>
      <c r="K55" s="134"/>
      <c r="L55" s="134"/>
      <c r="M55" s="134"/>
      <c r="N55" s="134"/>
      <c r="O55" s="134"/>
      <c r="P55" s="134"/>
      <c r="Q55" s="134"/>
      <c r="R55" s="134"/>
      <c r="S55" s="134"/>
      <c r="T55" s="134"/>
      <c r="U55" s="134"/>
      <c r="V55" s="134"/>
      <c r="W55" s="134"/>
      <c r="X55" s="134"/>
      <c r="Y55" s="134"/>
      <c r="Z55" s="134"/>
      <c r="AA55" s="134"/>
      <c r="AB55" s="134"/>
      <c r="AC55" s="134"/>
      <c r="AD55" s="134"/>
      <c r="AE55" s="134"/>
      <c r="AF55" s="134"/>
      <c r="AG55" s="134"/>
      <c r="AH55" s="134"/>
      <c r="AI55" s="134"/>
      <c r="AJ55" s="134"/>
      <c r="AK55" s="134"/>
      <c r="AL55" s="134"/>
      <c r="AM55" s="134"/>
      <c r="AN55" s="134"/>
      <c r="AO55" s="134"/>
      <c r="AP55" s="134"/>
      <c r="AQ55" s="134"/>
      <c r="AR55" s="134"/>
      <c r="AS55" s="134"/>
      <c r="AT55" s="134"/>
      <c r="AU55" s="134"/>
      <c r="AV55" s="134"/>
      <c r="AW55" s="134"/>
    </row>
    <row r="56" spans="1:49" x14ac:dyDescent="0.4">
      <c r="A56" s="134"/>
      <c r="B56" s="134"/>
      <c r="C56" s="134"/>
      <c r="D56" s="134"/>
      <c r="E56" s="134"/>
      <c r="F56" s="134"/>
      <c r="G56" s="134"/>
      <c r="H56" s="134"/>
      <c r="I56" s="134"/>
      <c r="J56" s="134"/>
      <c r="K56" s="134"/>
      <c r="L56" s="134"/>
      <c r="M56" s="134"/>
      <c r="N56" s="134"/>
      <c r="O56" s="134"/>
      <c r="P56" s="134"/>
      <c r="Q56" s="134"/>
      <c r="R56" s="134"/>
      <c r="S56" s="134"/>
      <c r="T56" s="134"/>
      <c r="U56" s="134"/>
      <c r="V56" s="134"/>
      <c r="W56" s="134"/>
      <c r="X56" s="134"/>
      <c r="Y56" s="134"/>
      <c r="Z56" s="134"/>
      <c r="AA56" s="134"/>
      <c r="AB56" s="134"/>
      <c r="AC56" s="134"/>
      <c r="AD56" s="134"/>
      <c r="AE56" s="134"/>
      <c r="AF56" s="134"/>
      <c r="AG56" s="134"/>
      <c r="AH56" s="134"/>
      <c r="AI56" s="134"/>
      <c r="AJ56" s="134"/>
      <c r="AK56" s="134"/>
      <c r="AL56" s="134"/>
      <c r="AM56" s="134"/>
      <c r="AN56" s="134"/>
      <c r="AO56" s="134"/>
      <c r="AP56" s="134"/>
      <c r="AQ56" s="134"/>
      <c r="AR56" s="134"/>
      <c r="AS56" s="134"/>
      <c r="AT56" s="134"/>
      <c r="AU56" s="134"/>
      <c r="AV56" s="134"/>
      <c r="AW56" s="134"/>
    </row>
    <row r="57" spans="1:49" x14ac:dyDescent="0.4">
      <c r="A57" s="134"/>
      <c r="B57" s="134"/>
      <c r="C57" s="134"/>
      <c r="D57" s="134"/>
      <c r="E57" s="134"/>
      <c r="F57" s="134"/>
      <c r="G57" s="134"/>
      <c r="H57" s="134"/>
      <c r="I57" s="134"/>
      <c r="J57" s="134"/>
      <c r="K57" s="134"/>
      <c r="L57" s="134"/>
      <c r="M57" s="134"/>
      <c r="N57" s="134"/>
      <c r="O57" s="134"/>
      <c r="P57" s="134"/>
      <c r="Q57" s="134"/>
      <c r="R57" s="134"/>
      <c r="S57" s="134"/>
      <c r="T57" s="134"/>
      <c r="U57" s="134"/>
      <c r="V57" s="134"/>
      <c r="W57" s="134"/>
      <c r="X57" s="134"/>
      <c r="Y57" s="134"/>
      <c r="Z57" s="134"/>
      <c r="AA57" s="134"/>
      <c r="AB57" s="134"/>
      <c r="AC57" s="134"/>
      <c r="AD57" s="134"/>
      <c r="AE57" s="134"/>
      <c r="AF57" s="134"/>
      <c r="AG57" s="134"/>
      <c r="AH57" s="134"/>
      <c r="AI57" s="134"/>
      <c r="AJ57" s="134"/>
      <c r="AK57" s="134"/>
      <c r="AL57" s="134"/>
      <c r="AM57" s="134"/>
      <c r="AN57" s="134"/>
      <c r="AO57" s="134"/>
      <c r="AP57" s="134"/>
      <c r="AQ57" s="134"/>
      <c r="AR57" s="134"/>
      <c r="AS57" s="134"/>
      <c r="AT57" s="134"/>
      <c r="AU57" s="134"/>
      <c r="AV57" s="134"/>
      <c r="AW57" s="134"/>
    </row>
    <row r="58" spans="1:49" x14ac:dyDescent="0.4">
      <c r="A58" s="134"/>
      <c r="B58" s="134"/>
      <c r="C58" s="134"/>
      <c r="D58" s="134"/>
      <c r="E58" s="134"/>
      <c r="F58" s="134"/>
      <c r="G58" s="134"/>
      <c r="H58" s="134"/>
      <c r="I58" s="134"/>
      <c r="J58" s="134"/>
      <c r="K58" s="134"/>
      <c r="L58" s="134"/>
      <c r="M58" s="134"/>
      <c r="N58" s="134"/>
      <c r="O58" s="134"/>
      <c r="P58" s="134"/>
      <c r="Q58" s="134"/>
      <c r="R58" s="134"/>
      <c r="S58" s="134"/>
      <c r="T58" s="134"/>
      <c r="U58" s="134"/>
      <c r="V58" s="134"/>
      <c r="W58" s="134"/>
      <c r="X58" s="134"/>
      <c r="Y58" s="134"/>
      <c r="Z58" s="134"/>
      <c r="AA58" s="134"/>
      <c r="AB58" s="134"/>
      <c r="AC58" s="134"/>
      <c r="AD58" s="134"/>
      <c r="AE58" s="134"/>
      <c r="AF58" s="134"/>
      <c r="AG58" s="134"/>
      <c r="AH58" s="134"/>
      <c r="AI58" s="134"/>
      <c r="AJ58" s="134"/>
      <c r="AK58" s="134"/>
      <c r="AL58" s="134"/>
      <c r="AM58" s="134"/>
      <c r="AN58" s="134"/>
      <c r="AO58" s="134"/>
      <c r="AP58" s="134"/>
      <c r="AQ58" s="134"/>
      <c r="AR58" s="134"/>
      <c r="AS58" s="134"/>
      <c r="AT58" s="134"/>
      <c r="AU58" s="134"/>
      <c r="AV58" s="134"/>
      <c r="AW58" s="134"/>
    </row>
    <row r="59" spans="1:49" x14ac:dyDescent="0.4">
      <c r="A59" s="134"/>
      <c r="B59" s="134"/>
      <c r="C59" s="134"/>
      <c r="D59" s="134"/>
      <c r="E59" s="134"/>
      <c r="F59" s="134"/>
      <c r="G59" s="134"/>
      <c r="H59" s="134"/>
      <c r="I59" s="134"/>
      <c r="J59" s="134"/>
      <c r="K59" s="134"/>
      <c r="L59" s="134"/>
      <c r="M59" s="134"/>
      <c r="N59" s="134"/>
      <c r="O59" s="134"/>
      <c r="P59" s="134"/>
      <c r="Q59" s="134"/>
      <c r="R59" s="134"/>
      <c r="S59" s="134"/>
      <c r="T59" s="134"/>
      <c r="U59" s="134"/>
      <c r="V59" s="134"/>
      <c r="W59" s="134"/>
      <c r="X59" s="134"/>
      <c r="Y59" s="134"/>
      <c r="Z59" s="134"/>
      <c r="AA59" s="134"/>
      <c r="AB59" s="134"/>
      <c r="AC59" s="134"/>
      <c r="AD59" s="134"/>
      <c r="AE59" s="134"/>
      <c r="AF59" s="134"/>
      <c r="AG59" s="134"/>
      <c r="AH59" s="134"/>
      <c r="AI59" s="134"/>
      <c r="AJ59" s="134"/>
      <c r="AK59" s="134"/>
      <c r="AL59" s="134"/>
      <c r="AM59" s="134"/>
      <c r="AN59" s="134"/>
      <c r="AO59" s="134"/>
      <c r="AP59" s="134"/>
      <c r="AQ59" s="134"/>
      <c r="AR59" s="134"/>
      <c r="AS59" s="134"/>
      <c r="AT59" s="134"/>
      <c r="AU59" s="134"/>
      <c r="AV59" s="134"/>
      <c r="AW59" s="134"/>
    </row>
    <row r="60" spans="1:49" x14ac:dyDescent="0.4">
      <c r="A60" s="134"/>
      <c r="B60" s="134"/>
      <c r="C60" s="134"/>
      <c r="D60" s="134"/>
      <c r="E60" s="134"/>
      <c r="F60" s="134"/>
      <c r="G60" s="134"/>
      <c r="H60" s="134"/>
      <c r="I60" s="134"/>
      <c r="J60" s="134"/>
      <c r="K60" s="134"/>
      <c r="L60" s="134"/>
      <c r="M60" s="134"/>
      <c r="N60" s="134"/>
      <c r="O60" s="134"/>
      <c r="P60" s="134"/>
      <c r="Q60" s="134"/>
      <c r="R60" s="134"/>
      <c r="S60" s="134"/>
      <c r="T60" s="134"/>
      <c r="U60" s="134"/>
      <c r="V60" s="134"/>
      <c r="W60" s="134"/>
      <c r="X60" s="134"/>
      <c r="Y60" s="134"/>
      <c r="Z60" s="134"/>
      <c r="AA60" s="134"/>
      <c r="AB60" s="134"/>
      <c r="AC60" s="134"/>
      <c r="AD60" s="134"/>
      <c r="AE60" s="134"/>
      <c r="AF60" s="134"/>
      <c r="AG60" s="134"/>
      <c r="AH60" s="134"/>
      <c r="AI60" s="134"/>
      <c r="AJ60" s="134"/>
      <c r="AK60" s="134"/>
      <c r="AL60" s="134"/>
      <c r="AM60" s="134"/>
      <c r="AN60" s="134"/>
      <c r="AO60" s="134"/>
      <c r="AP60" s="134"/>
      <c r="AQ60" s="134"/>
      <c r="AR60" s="134"/>
      <c r="AS60" s="134"/>
      <c r="AT60" s="134"/>
      <c r="AU60" s="134"/>
      <c r="AV60" s="134"/>
      <c r="AW60" s="134"/>
    </row>
    <row r="61" spans="1:49" x14ac:dyDescent="0.4">
      <c r="A61" s="134"/>
      <c r="B61" s="134"/>
      <c r="C61" s="134"/>
      <c r="D61" s="134"/>
      <c r="E61" s="134"/>
      <c r="F61" s="134"/>
      <c r="G61" s="134"/>
      <c r="H61" s="134"/>
      <c r="I61" s="134"/>
      <c r="J61" s="134"/>
      <c r="K61" s="134"/>
      <c r="L61" s="134"/>
      <c r="M61" s="134"/>
      <c r="N61" s="134"/>
      <c r="O61" s="134"/>
      <c r="P61" s="134"/>
      <c r="Q61" s="134"/>
      <c r="R61" s="134"/>
      <c r="S61" s="134"/>
      <c r="T61" s="134"/>
      <c r="U61" s="134"/>
      <c r="V61" s="134"/>
      <c r="W61" s="134"/>
      <c r="X61" s="134"/>
      <c r="Y61" s="134"/>
      <c r="Z61" s="134"/>
      <c r="AA61" s="134"/>
      <c r="AB61" s="134"/>
      <c r="AC61" s="134"/>
      <c r="AD61" s="134"/>
      <c r="AE61" s="134"/>
      <c r="AF61" s="134"/>
      <c r="AG61" s="134"/>
      <c r="AH61" s="134"/>
      <c r="AI61" s="134"/>
      <c r="AJ61" s="134"/>
      <c r="AK61" s="134"/>
      <c r="AL61" s="134"/>
      <c r="AM61" s="134"/>
      <c r="AN61" s="134"/>
      <c r="AO61" s="134"/>
      <c r="AP61" s="134"/>
      <c r="AQ61" s="134"/>
      <c r="AR61" s="134"/>
      <c r="AS61" s="134"/>
      <c r="AT61" s="134"/>
      <c r="AU61" s="134"/>
      <c r="AV61" s="134"/>
      <c r="AW61" s="134"/>
    </row>
    <row r="62" spans="1:49" x14ac:dyDescent="0.4">
      <c r="A62" s="134"/>
      <c r="B62" s="134"/>
      <c r="C62" s="134"/>
      <c r="D62" s="134"/>
      <c r="E62" s="134"/>
      <c r="F62" s="134"/>
      <c r="G62" s="134"/>
      <c r="H62" s="134"/>
      <c r="I62" s="134"/>
      <c r="J62" s="134"/>
      <c r="K62" s="134"/>
      <c r="L62" s="134"/>
      <c r="M62" s="134"/>
      <c r="N62" s="134"/>
      <c r="O62" s="134"/>
      <c r="P62" s="134"/>
      <c r="Q62" s="134"/>
      <c r="R62" s="134"/>
      <c r="S62" s="134"/>
      <c r="T62" s="134"/>
      <c r="U62" s="134"/>
      <c r="V62" s="134"/>
      <c r="W62" s="134"/>
      <c r="X62" s="134"/>
      <c r="Y62" s="134"/>
      <c r="Z62" s="134"/>
      <c r="AA62" s="134"/>
      <c r="AB62" s="134"/>
      <c r="AC62" s="134"/>
      <c r="AD62" s="134"/>
      <c r="AE62" s="134"/>
      <c r="AF62" s="134"/>
      <c r="AG62" s="134"/>
      <c r="AH62" s="134"/>
      <c r="AI62" s="134"/>
      <c r="AJ62" s="134"/>
      <c r="AK62" s="134"/>
      <c r="AL62" s="134"/>
      <c r="AM62" s="134"/>
      <c r="AN62" s="134"/>
      <c r="AO62" s="134"/>
      <c r="AP62" s="134"/>
      <c r="AQ62" s="134"/>
      <c r="AR62" s="134"/>
      <c r="AS62" s="134"/>
      <c r="AT62" s="134"/>
      <c r="AU62" s="134"/>
      <c r="AV62" s="134"/>
      <c r="AW62" s="134"/>
    </row>
    <row r="63" spans="1:49" x14ac:dyDescent="0.4">
      <c r="A63" s="134"/>
      <c r="B63" s="134"/>
      <c r="C63" s="134"/>
      <c r="D63" s="134"/>
      <c r="E63" s="134"/>
      <c r="F63" s="134"/>
      <c r="G63" s="134"/>
      <c r="H63" s="134"/>
      <c r="I63" s="134"/>
      <c r="J63" s="134"/>
      <c r="K63" s="134"/>
      <c r="L63" s="134"/>
      <c r="M63" s="134"/>
      <c r="N63" s="134"/>
      <c r="O63" s="134"/>
      <c r="P63" s="134"/>
      <c r="Q63" s="134"/>
      <c r="R63" s="134"/>
      <c r="S63" s="134"/>
      <c r="T63" s="134"/>
      <c r="U63" s="134"/>
      <c r="V63" s="134"/>
      <c r="W63" s="134"/>
      <c r="X63" s="134"/>
      <c r="Y63" s="134"/>
      <c r="Z63" s="134"/>
      <c r="AA63" s="134"/>
      <c r="AB63" s="134"/>
      <c r="AC63" s="134"/>
      <c r="AD63" s="134"/>
      <c r="AE63" s="134"/>
      <c r="AF63" s="134"/>
      <c r="AG63" s="134"/>
      <c r="AH63" s="134"/>
      <c r="AI63" s="134"/>
      <c r="AJ63" s="134"/>
      <c r="AK63" s="134"/>
      <c r="AL63" s="134"/>
      <c r="AM63" s="134"/>
      <c r="AN63" s="134"/>
      <c r="AO63" s="134"/>
      <c r="AP63" s="134"/>
      <c r="AQ63" s="134"/>
      <c r="AR63" s="134"/>
      <c r="AS63" s="134"/>
      <c r="AT63" s="134"/>
      <c r="AU63" s="134"/>
      <c r="AV63" s="134"/>
      <c r="AW63" s="134"/>
    </row>
    <row r="64" spans="1:49" x14ac:dyDescent="0.4">
      <c r="A64" s="134"/>
      <c r="B64" s="134"/>
      <c r="C64" s="134"/>
      <c r="D64" s="134"/>
      <c r="E64" s="134"/>
      <c r="F64" s="134"/>
      <c r="G64" s="134"/>
      <c r="H64" s="134"/>
      <c r="I64" s="134"/>
      <c r="J64" s="134"/>
      <c r="K64" s="134"/>
      <c r="L64" s="134"/>
      <c r="M64" s="134"/>
      <c r="N64" s="134"/>
      <c r="O64" s="134"/>
      <c r="P64" s="134"/>
      <c r="Q64" s="134"/>
      <c r="R64" s="134"/>
      <c r="S64" s="134"/>
      <c r="T64" s="134"/>
      <c r="U64" s="134"/>
      <c r="V64" s="134"/>
      <c r="W64" s="134"/>
      <c r="X64" s="134"/>
      <c r="Y64" s="134"/>
      <c r="Z64" s="134"/>
      <c r="AA64" s="134"/>
      <c r="AB64" s="134"/>
      <c r="AC64" s="134"/>
      <c r="AD64" s="134"/>
      <c r="AE64" s="134"/>
      <c r="AF64" s="134"/>
      <c r="AG64" s="134"/>
      <c r="AH64" s="134"/>
      <c r="AI64" s="134"/>
      <c r="AJ64" s="134"/>
      <c r="AK64" s="134"/>
      <c r="AL64" s="134"/>
      <c r="AM64" s="134"/>
      <c r="AN64" s="134"/>
      <c r="AO64" s="134"/>
      <c r="AP64" s="134"/>
      <c r="AQ64" s="134"/>
      <c r="AR64" s="134"/>
      <c r="AS64" s="134"/>
      <c r="AT64" s="134"/>
      <c r="AU64" s="134"/>
      <c r="AV64" s="134"/>
      <c r="AW64" s="134"/>
    </row>
    <row r="65" spans="1:49" x14ac:dyDescent="0.4">
      <c r="A65" s="134"/>
      <c r="B65" s="134"/>
      <c r="C65" s="134"/>
      <c r="D65" s="134"/>
      <c r="E65" s="134"/>
      <c r="F65" s="134"/>
      <c r="G65" s="134"/>
      <c r="H65" s="134"/>
      <c r="I65" s="134"/>
      <c r="J65" s="134"/>
      <c r="K65" s="134"/>
      <c r="L65" s="134"/>
      <c r="M65" s="134"/>
      <c r="N65" s="134"/>
      <c r="O65" s="134"/>
      <c r="P65" s="134"/>
      <c r="Q65" s="134"/>
      <c r="R65" s="134"/>
      <c r="S65" s="134"/>
      <c r="T65" s="134"/>
      <c r="U65" s="134"/>
      <c r="V65" s="134"/>
      <c r="W65" s="134"/>
      <c r="X65" s="134"/>
      <c r="Y65" s="134"/>
      <c r="Z65" s="134"/>
      <c r="AA65" s="134"/>
      <c r="AB65" s="134"/>
      <c r="AC65" s="134"/>
      <c r="AD65" s="134"/>
      <c r="AE65" s="134"/>
      <c r="AF65" s="134"/>
      <c r="AG65" s="134"/>
      <c r="AH65" s="134"/>
      <c r="AI65" s="134"/>
      <c r="AJ65" s="134"/>
      <c r="AK65" s="134"/>
      <c r="AL65" s="134"/>
      <c r="AM65" s="134"/>
      <c r="AN65" s="134"/>
      <c r="AO65" s="134"/>
      <c r="AP65" s="134"/>
      <c r="AQ65" s="134"/>
      <c r="AR65" s="134"/>
      <c r="AS65" s="134"/>
      <c r="AT65" s="134"/>
      <c r="AU65" s="134"/>
      <c r="AV65" s="134"/>
      <c r="AW65" s="134"/>
    </row>
    <row r="66" spans="1:49" x14ac:dyDescent="0.4">
      <c r="A66" s="134"/>
      <c r="B66" s="134"/>
      <c r="C66" s="134"/>
      <c r="D66" s="134"/>
      <c r="E66" s="134"/>
      <c r="F66" s="134"/>
      <c r="G66" s="134"/>
      <c r="H66" s="134"/>
      <c r="I66" s="134"/>
      <c r="J66" s="134"/>
      <c r="K66" s="134"/>
      <c r="L66" s="134"/>
      <c r="M66" s="134"/>
      <c r="N66" s="134"/>
      <c r="O66" s="134"/>
      <c r="P66" s="134"/>
      <c r="Q66" s="134"/>
      <c r="R66" s="134"/>
      <c r="S66" s="134"/>
      <c r="T66" s="134"/>
      <c r="U66" s="134"/>
      <c r="V66" s="134"/>
      <c r="W66" s="134"/>
      <c r="X66" s="134"/>
      <c r="Y66" s="134"/>
      <c r="Z66" s="134"/>
      <c r="AA66" s="134"/>
      <c r="AB66" s="134"/>
      <c r="AC66" s="134"/>
      <c r="AD66" s="134"/>
      <c r="AE66" s="134"/>
      <c r="AF66" s="134"/>
      <c r="AG66" s="134"/>
      <c r="AH66" s="134"/>
      <c r="AI66" s="134"/>
      <c r="AJ66" s="134"/>
      <c r="AK66" s="134"/>
      <c r="AL66" s="134"/>
      <c r="AM66" s="134"/>
      <c r="AN66" s="134"/>
      <c r="AO66" s="134"/>
      <c r="AP66" s="134"/>
      <c r="AQ66" s="134"/>
      <c r="AR66" s="134"/>
      <c r="AS66" s="134"/>
      <c r="AT66" s="134"/>
      <c r="AU66" s="134"/>
      <c r="AV66" s="134"/>
      <c r="AW66" s="134"/>
    </row>
    <row r="67" spans="1:49" x14ac:dyDescent="0.4">
      <c r="A67" s="134"/>
      <c r="B67" s="134"/>
      <c r="C67" s="134"/>
      <c r="D67" s="134"/>
      <c r="E67" s="134"/>
      <c r="F67" s="134"/>
      <c r="G67" s="134"/>
      <c r="H67" s="134"/>
      <c r="I67" s="134"/>
      <c r="J67" s="134"/>
      <c r="K67" s="134"/>
      <c r="L67" s="134"/>
      <c r="M67" s="134"/>
      <c r="N67" s="134"/>
      <c r="O67" s="134"/>
      <c r="P67" s="134"/>
      <c r="Q67" s="134"/>
      <c r="R67" s="134"/>
      <c r="S67" s="134"/>
      <c r="T67" s="134"/>
      <c r="U67" s="134"/>
      <c r="V67" s="134"/>
      <c r="W67" s="134"/>
      <c r="X67" s="134"/>
      <c r="Y67" s="134"/>
      <c r="Z67" s="134"/>
      <c r="AA67" s="134"/>
      <c r="AB67" s="134"/>
      <c r="AC67" s="134"/>
      <c r="AD67" s="134"/>
      <c r="AE67" s="134"/>
      <c r="AF67" s="134"/>
      <c r="AG67" s="134"/>
      <c r="AH67" s="134"/>
      <c r="AI67" s="134"/>
      <c r="AJ67" s="134"/>
      <c r="AK67" s="134"/>
      <c r="AL67" s="134"/>
      <c r="AM67" s="134"/>
      <c r="AN67" s="134"/>
      <c r="AO67" s="134"/>
      <c r="AP67" s="134"/>
      <c r="AQ67" s="134"/>
      <c r="AR67" s="134"/>
      <c r="AS67" s="134"/>
      <c r="AT67" s="134"/>
      <c r="AU67" s="134"/>
      <c r="AV67" s="134"/>
      <c r="AW67" s="134"/>
    </row>
    <row r="68" spans="1:49" x14ac:dyDescent="0.4">
      <c r="A68" s="134"/>
      <c r="B68" s="134"/>
      <c r="C68" s="134"/>
      <c r="D68" s="134"/>
      <c r="E68" s="134"/>
      <c r="F68" s="134"/>
      <c r="G68" s="134"/>
      <c r="H68" s="134"/>
      <c r="I68" s="134"/>
      <c r="J68" s="134"/>
      <c r="K68" s="134"/>
      <c r="L68" s="134"/>
      <c r="M68" s="134"/>
      <c r="N68" s="134"/>
      <c r="O68" s="134"/>
      <c r="P68" s="134"/>
      <c r="Q68" s="134"/>
      <c r="R68" s="134"/>
      <c r="S68" s="134"/>
      <c r="T68" s="134"/>
      <c r="U68" s="134"/>
      <c r="V68" s="134"/>
      <c r="W68" s="134"/>
      <c r="X68" s="134"/>
      <c r="Y68" s="134"/>
      <c r="Z68" s="134"/>
      <c r="AA68" s="134"/>
      <c r="AB68" s="134"/>
      <c r="AC68" s="134"/>
      <c r="AD68" s="134"/>
      <c r="AE68" s="134"/>
      <c r="AF68" s="134"/>
      <c r="AG68" s="134"/>
      <c r="AH68" s="134"/>
      <c r="AI68" s="134"/>
      <c r="AJ68" s="134"/>
      <c r="AK68" s="134"/>
      <c r="AL68" s="134"/>
      <c r="AM68" s="134"/>
      <c r="AN68" s="134"/>
      <c r="AO68" s="134"/>
      <c r="AP68" s="134"/>
      <c r="AQ68" s="134"/>
      <c r="AR68" s="134"/>
      <c r="AS68" s="134"/>
      <c r="AT68" s="134"/>
      <c r="AU68" s="134"/>
      <c r="AV68" s="134"/>
      <c r="AW68" s="134"/>
    </row>
    <row r="69" spans="1:49" x14ac:dyDescent="0.4">
      <c r="A69" s="134"/>
      <c r="B69" s="134"/>
      <c r="C69" s="134"/>
      <c r="D69" s="134"/>
      <c r="E69" s="134"/>
      <c r="F69" s="134"/>
      <c r="G69" s="134"/>
      <c r="H69" s="134"/>
      <c r="I69" s="134"/>
      <c r="J69" s="134"/>
      <c r="K69" s="134"/>
      <c r="L69" s="134"/>
      <c r="M69" s="134"/>
      <c r="N69" s="134"/>
      <c r="O69" s="134"/>
      <c r="P69" s="134"/>
      <c r="Q69" s="134"/>
      <c r="R69" s="134"/>
      <c r="S69" s="134"/>
      <c r="T69" s="134"/>
      <c r="U69" s="134"/>
      <c r="V69" s="134"/>
      <c r="W69" s="134"/>
      <c r="X69" s="134"/>
      <c r="Y69" s="134"/>
      <c r="Z69" s="134"/>
      <c r="AA69" s="134"/>
      <c r="AB69" s="134"/>
      <c r="AC69" s="134"/>
      <c r="AD69" s="134"/>
      <c r="AE69" s="134"/>
      <c r="AF69" s="134"/>
      <c r="AG69" s="134"/>
      <c r="AH69" s="134"/>
      <c r="AI69" s="134"/>
      <c r="AJ69" s="134"/>
      <c r="AK69" s="134"/>
      <c r="AL69" s="134"/>
      <c r="AM69" s="134"/>
      <c r="AN69" s="134"/>
      <c r="AO69" s="134"/>
      <c r="AP69" s="134"/>
      <c r="AQ69" s="134"/>
      <c r="AR69" s="134"/>
      <c r="AS69" s="134"/>
      <c r="AT69" s="134"/>
      <c r="AU69" s="134"/>
      <c r="AV69" s="134"/>
      <c r="AW69" s="134"/>
    </row>
    <row r="70" spans="1:49" x14ac:dyDescent="0.4">
      <c r="A70" s="134"/>
      <c r="B70" s="134"/>
      <c r="C70" s="134"/>
      <c r="D70" s="134"/>
      <c r="E70" s="134"/>
      <c r="F70" s="134"/>
      <c r="G70" s="134"/>
      <c r="H70" s="134"/>
      <c r="I70" s="134"/>
      <c r="J70" s="134"/>
      <c r="K70" s="134"/>
      <c r="L70" s="134"/>
      <c r="M70" s="134"/>
      <c r="N70" s="134"/>
      <c r="O70" s="134"/>
      <c r="P70" s="134"/>
      <c r="Q70" s="134"/>
      <c r="R70" s="134"/>
      <c r="S70" s="134"/>
      <c r="T70" s="134"/>
      <c r="U70" s="134"/>
      <c r="V70" s="134"/>
      <c r="W70" s="134"/>
      <c r="X70" s="134"/>
      <c r="Y70" s="134"/>
      <c r="Z70" s="134"/>
      <c r="AA70" s="134"/>
      <c r="AB70" s="134"/>
      <c r="AC70" s="134"/>
      <c r="AD70" s="134"/>
      <c r="AE70" s="134"/>
      <c r="AF70" s="134"/>
      <c r="AG70" s="134"/>
      <c r="AH70" s="134"/>
      <c r="AI70" s="134"/>
      <c r="AJ70" s="134"/>
      <c r="AK70" s="134"/>
      <c r="AL70" s="134"/>
      <c r="AM70" s="134"/>
      <c r="AN70" s="134"/>
      <c r="AO70" s="134"/>
      <c r="AP70" s="134"/>
      <c r="AQ70" s="134"/>
      <c r="AR70" s="134"/>
      <c r="AS70" s="134"/>
      <c r="AT70" s="134"/>
      <c r="AU70" s="134"/>
      <c r="AV70" s="134"/>
      <c r="AW70" s="134"/>
    </row>
    <row r="71" spans="1:49" x14ac:dyDescent="0.4">
      <c r="A71" s="134"/>
      <c r="B71" s="134"/>
      <c r="C71" s="134"/>
      <c r="D71" s="134"/>
      <c r="E71" s="134"/>
      <c r="F71" s="134"/>
      <c r="G71" s="134"/>
      <c r="H71" s="134"/>
      <c r="I71" s="134"/>
      <c r="J71" s="134"/>
      <c r="K71" s="134"/>
      <c r="L71" s="134"/>
      <c r="M71" s="134"/>
      <c r="N71" s="134"/>
      <c r="O71" s="134"/>
      <c r="P71" s="134"/>
      <c r="Q71" s="134"/>
      <c r="R71" s="134"/>
      <c r="S71" s="134"/>
      <c r="T71" s="134"/>
      <c r="U71" s="134"/>
      <c r="V71" s="134"/>
      <c r="W71" s="134"/>
      <c r="X71" s="134"/>
      <c r="Y71" s="134"/>
      <c r="Z71" s="134"/>
      <c r="AA71" s="134"/>
      <c r="AB71" s="134"/>
      <c r="AC71" s="134"/>
      <c r="AD71" s="134"/>
      <c r="AE71" s="134"/>
      <c r="AF71" s="134"/>
      <c r="AG71" s="134"/>
      <c r="AH71" s="134"/>
      <c r="AI71" s="134"/>
      <c r="AJ71" s="134"/>
      <c r="AK71" s="134"/>
      <c r="AL71" s="134"/>
      <c r="AM71" s="134"/>
      <c r="AN71" s="134"/>
      <c r="AO71" s="134"/>
      <c r="AP71" s="134"/>
      <c r="AQ71" s="134"/>
      <c r="AR71" s="134"/>
      <c r="AS71" s="134"/>
      <c r="AT71" s="134"/>
      <c r="AU71" s="134"/>
      <c r="AV71" s="134"/>
      <c r="AW71" s="134"/>
    </row>
    <row r="72" spans="1:49" x14ac:dyDescent="0.4">
      <c r="A72" s="134"/>
      <c r="B72" s="134"/>
      <c r="C72" s="134"/>
      <c r="D72" s="134"/>
      <c r="E72" s="134"/>
      <c r="F72" s="134"/>
      <c r="G72" s="134"/>
      <c r="H72" s="134"/>
      <c r="I72" s="134"/>
      <c r="J72" s="134"/>
      <c r="K72" s="134"/>
      <c r="L72" s="134"/>
      <c r="M72" s="134"/>
      <c r="N72" s="134"/>
      <c r="O72" s="134"/>
      <c r="P72" s="134"/>
      <c r="Q72" s="134"/>
      <c r="R72" s="134"/>
      <c r="S72" s="134"/>
      <c r="T72" s="134"/>
      <c r="U72" s="134"/>
      <c r="V72" s="134"/>
      <c r="W72" s="134"/>
      <c r="X72" s="134"/>
      <c r="Y72" s="134"/>
      <c r="Z72" s="134"/>
      <c r="AA72" s="134"/>
      <c r="AB72" s="134"/>
      <c r="AC72" s="134"/>
      <c r="AD72" s="134"/>
      <c r="AE72" s="134"/>
      <c r="AF72" s="134"/>
      <c r="AG72" s="134"/>
      <c r="AH72" s="134"/>
      <c r="AI72" s="134"/>
      <c r="AJ72" s="134"/>
      <c r="AK72" s="134"/>
      <c r="AL72" s="134"/>
      <c r="AM72" s="134"/>
      <c r="AN72" s="134"/>
      <c r="AO72" s="134"/>
      <c r="AP72" s="134"/>
      <c r="AQ72" s="134"/>
      <c r="AR72" s="134"/>
      <c r="AS72" s="134"/>
      <c r="AT72" s="134"/>
      <c r="AU72" s="134"/>
      <c r="AV72" s="134"/>
      <c r="AW72" s="134"/>
    </row>
    <row r="73" spans="1:49" x14ac:dyDescent="0.4">
      <c r="A73" s="134"/>
      <c r="B73" s="134"/>
      <c r="C73" s="134"/>
      <c r="D73" s="134"/>
      <c r="E73" s="134"/>
      <c r="F73" s="134"/>
      <c r="G73" s="134"/>
      <c r="H73" s="134"/>
      <c r="I73" s="134"/>
      <c r="J73" s="134"/>
      <c r="K73" s="134"/>
      <c r="L73" s="134"/>
      <c r="M73" s="134"/>
      <c r="N73" s="134"/>
      <c r="O73" s="134"/>
      <c r="P73" s="134"/>
      <c r="Q73" s="134"/>
      <c r="R73" s="134"/>
      <c r="S73" s="134"/>
      <c r="T73" s="134"/>
      <c r="U73" s="134"/>
      <c r="V73" s="134"/>
      <c r="W73" s="134"/>
      <c r="X73" s="134"/>
      <c r="Y73" s="134"/>
      <c r="Z73" s="134"/>
      <c r="AA73" s="134"/>
      <c r="AB73" s="134"/>
      <c r="AC73" s="134"/>
      <c r="AD73" s="134"/>
      <c r="AE73" s="134"/>
      <c r="AF73" s="134"/>
      <c r="AG73" s="134"/>
      <c r="AH73" s="134"/>
      <c r="AI73" s="134"/>
      <c r="AJ73" s="134"/>
      <c r="AK73" s="134"/>
      <c r="AL73" s="134"/>
      <c r="AM73" s="134"/>
      <c r="AN73" s="134"/>
      <c r="AO73" s="134"/>
      <c r="AP73" s="134"/>
      <c r="AQ73" s="134"/>
      <c r="AR73" s="134"/>
      <c r="AS73" s="134"/>
      <c r="AT73" s="134"/>
      <c r="AU73" s="134"/>
      <c r="AV73" s="134"/>
      <c r="AW73" s="134"/>
    </row>
    <row r="74" spans="1:49" x14ac:dyDescent="0.4">
      <c r="A74" s="134"/>
      <c r="B74" s="134"/>
      <c r="C74" s="134"/>
      <c r="D74" s="134"/>
      <c r="E74" s="134"/>
      <c r="F74" s="134"/>
      <c r="G74" s="134"/>
      <c r="H74" s="134"/>
      <c r="I74" s="134"/>
      <c r="J74" s="134"/>
      <c r="K74" s="134"/>
      <c r="L74" s="134"/>
      <c r="M74" s="134"/>
      <c r="N74" s="134"/>
      <c r="O74" s="134"/>
      <c r="P74" s="134"/>
      <c r="Q74" s="134"/>
      <c r="R74" s="134"/>
      <c r="S74" s="134"/>
      <c r="T74" s="134"/>
      <c r="U74" s="134"/>
      <c r="V74" s="134"/>
      <c r="W74" s="134"/>
      <c r="X74" s="134"/>
      <c r="Y74" s="134"/>
      <c r="Z74" s="134"/>
      <c r="AA74" s="134"/>
      <c r="AB74" s="134"/>
      <c r="AC74" s="134"/>
      <c r="AD74" s="134"/>
      <c r="AE74" s="134"/>
      <c r="AF74" s="134"/>
      <c r="AG74" s="134"/>
      <c r="AH74" s="134"/>
      <c r="AI74" s="134"/>
      <c r="AJ74" s="134"/>
      <c r="AK74" s="134"/>
      <c r="AL74" s="134"/>
      <c r="AM74" s="134"/>
      <c r="AN74" s="134"/>
      <c r="AO74" s="134"/>
      <c r="AP74" s="134"/>
      <c r="AQ74" s="134"/>
      <c r="AR74" s="134"/>
      <c r="AS74" s="134"/>
      <c r="AT74" s="134"/>
      <c r="AU74" s="134"/>
      <c r="AV74" s="134"/>
      <c r="AW74" s="134"/>
    </row>
    <row r="75" spans="1:49" x14ac:dyDescent="0.4">
      <c r="A75" s="134"/>
      <c r="B75" s="134"/>
      <c r="C75" s="134"/>
      <c r="D75" s="134"/>
      <c r="E75" s="134"/>
      <c r="F75" s="134"/>
      <c r="G75" s="134"/>
      <c r="H75" s="134"/>
      <c r="I75" s="134"/>
      <c r="J75" s="134"/>
      <c r="K75" s="134"/>
      <c r="L75" s="134"/>
      <c r="M75" s="134"/>
      <c r="N75" s="134"/>
      <c r="O75" s="134"/>
      <c r="P75" s="134"/>
      <c r="Q75" s="134"/>
      <c r="R75" s="134"/>
      <c r="S75" s="134"/>
      <c r="T75" s="134"/>
      <c r="U75" s="134"/>
      <c r="V75" s="134"/>
      <c r="W75" s="134"/>
      <c r="X75" s="134"/>
      <c r="Y75" s="134"/>
      <c r="Z75" s="134"/>
      <c r="AA75" s="134"/>
      <c r="AB75" s="134"/>
      <c r="AC75" s="134"/>
      <c r="AD75" s="134"/>
      <c r="AE75" s="134"/>
      <c r="AF75" s="134"/>
      <c r="AG75" s="134"/>
      <c r="AH75" s="134"/>
      <c r="AI75" s="134"/>
      <c r="AJ75" s="134"/>
      <c r="AK75" s="134"/>
      <c r="AL75" s="134"/>
      <c r="AM75" s="134"/>
      <c r="AN75" s="134"/>
      <c r="AO75" s="134"/>
      <c r="AP75" s="134"/>
      <c r="AQ75" s="134"/>
      <c r="AR75" s="134"/>
      <c r="AS75" s="134"/>
      <c r="AT75" s="134"/>
      <c r="AU75" s="134"/>
      <c r="AV75" s="134"/>
      <c r="AW75" s="134"/>
    </row>
    <row r="76" spans="1:49" x14ac:dyDescent="0.4">
      <c r="A76" s="134"/>
      <c r="B76" s="134"/>
      <c r="C76" s="134"/>
      <c r="D76" s="134"/>
      <c r="E76" s="134"/>
      <c r="F76" s="134"/>
      <c r="G76" s="134"/>
      <c r="H76" s="134"/>
      <c r="I76" s="134"/>
      <c r="J76" s="134"/>
      <c r="K76" s="134"/>
      <c r="L76" s="134"/>
      <c r="M76" s="134"/>
      <c r="N76" s="134"/>
      <c r="O76" s="134"/>
      <c r="P76" s="134"/>
      <c r="Q76" s="134"/>
      <c r="R76" s="134"/>
      <c r="S76" s="134"/>
      <c r="T76" s="134"/>
      <c r="U76" s="134"/>
      <c r="V76" s="134"/>
      <c r="W76" s="134"/>
      <c r="X76" s="134"/>
      <c r="Y76" s="134"/>
      <c r="Z76" s="134"/>
      <c r="AA76" s="134"/>
      <c r="AB76" s="134"/>
      <c r="AC76" s="134"/>
      <c r="AD76" s="134"/>
      <c r="AE76" s="134"/>
      <c r="AF76" s="134"/>
      <c r="AG76" s="134"/>
      <c r="AH76" s="134"/>
      <c r="AI76" s="134"/>
      <c r="AJ76" s="134"/>
      <c r="AK76" s="134"/>
      <c r="AL76" s="134"/>
      <c r="AM76" s="134"/>
      <c r="AN76" s="134"/>
      <c r="AO76" s="134"/>
      <c r="AP76" s="134"/>
      <c r="AQ76" s="134"/>
      <c r="AR76" s="134"/>
      <c r="AS76" s="134"/>
      <c r="AT76" s="134"/>
      <c r="AU76" s="134"/>
      <c r="AV76" s="134"/>
      <c r="AW76" s="134"/>
    </row>
    <row r="77" spans="1:49" x14ac:dyDescent="0.4">
      <c r="A77" s="134"/>
      <c r="B77" s="134"/>
      <c r="C77" s="134"/>
      <c r="D77" s="134"/>
      <c r="E77" s="134"/>
      <c r="F77" s="134"/>
      <c r="G77" s="134"/>
      <c r="H77" s="134"/>
      <c r="I77" s="134"/>
      <c r="J77" s="134"/>
      <c r="K77" s="134"/>
      <c r="L77" s="134"/>
      <c r="M77" s="134"/>
      <c r="N77" s="134"/>
      <c r="O77" s="134"/>
      <c r="P77" s="134"/>
      <c r="Q77" s="134"/>
      <c r="R77" s="134"/>
      <c r="S77" s="134"/>
      <c r="T77" s="134"/>
      <c r="U77" s="134"/>
      <c r="V77" s="134"/>
      <c r="W77" s="134"/>
      <c r="X77" s="134"/>
      <c r="Y77" s="134"/>
      <c r="Z77" s="134"/>
      <c r="AA77" s="134"/>
      <c r="AB77" s="134"/>
      <c r="AC77" s="134"/>
      <c r="AD77" s="134"/>
      <c r="AE77" s="134"/>
      <c r="AF77" s="134"/>
      <c r="AG77" s="134"/>
      <c r="AH77" s="134"/>
      <c r="AI77" s="134"/>
      <c r="AJ77" s="134"/>
      <c r="AK77" s="134"/>
      <c r="AL77" s="134"/>
      <c r="AM77" s="134"/>
      <c r="AN77" s="134"/>
      <c r="AO77" s="134"/>
      <c r="AP77" s="134"/>
      <c r="AQ77" s="134"/>
      <c r="AR77" s="134"/>
      <c r="AS77" s="134"/>
      <c r="AT77" s="134"/>
      <c r="AU77" s="134"/>
      <c r="AV77" s="134"/>
      <c r="AW77" s="134"/>
    </row>
    <row r="78" spans="1:49" x14ac:dyDescent="0.4">
      <c r="A78" s="134"/>
      <c r="B78" s="134"/>
      <c r="C78" s="134"/>
      <c r="D78" s="134"/>
      <c r="E78" s="134"/>
      <c r="F78" s="134"/>
      <c r="G78" s="134"/>
      <c r="H78" s="134"/>
      <c r="I78" s="134"/>
      <c r="J78" s="134"/>
      <c r="K78" s="134"/>
      <c r="L78" s="134"/>
      <c r="M78" s="134"/>
      <c r="N78" s="134"/>
      <c r="O78" s="134"/>
      <c r="P78" s="134"/>
      <c r="Q78" s="134"/>
      <c r="R78" s="134"/>
      <c r="S78" s="134"/>
      <c r="T78" s="134"/>
      <c r="U78" s="134"/>
      <c r="V78" s="134"/>
      <c r="W78" s="134"/>
      <c r="X78" s="134"/>
      <c r="Y78" s="134"/>
      <c r="Z78" s="134"/>
      <c r="AA78" s="134"/>
      <c r="AB78" s="134"/>
      <c r="AC78" s="134"/>
      <c r="AD78" s="134"/>
      <c r="AE78" s="134"/>
      <c r="AF78" s="134"/>
      <c r="AG78" s="134"/>
      <c r="AH78" s="134"/>
      <c r="AI78" s="134"/>
      <c r="AJ78" s="134"/>
      <c r="AK78" s="134"/>
      <c r="AL78" s="134"/>
      <c r="AM78" s="134"/>
      <c r="AN78" s="134"/>
      <c r="AO78" s="134"/>
      <c r="AP78" s="134"/>
      <c r="AQ78" s="134"/>
      <c r="AR78" s="134"/>
      <c r="AS78" s="134"/>
      <c r="AT78" s="134"/>
      <c r="AU78" s="134"/>
      <c r="AV78" s="134"/>
      <c r="AW78" s="134"/>
    </row>
  </sheetData>
  <sheetProtection algorithmName="SHA-512" hashValue="gwk9rPVcpV1Ls6OQzzWH1o+9/EuZanuVwEj5K+EgXIG8ZzvLrqwJLmYkhE+LZ8WDNNEjtjUKkdLG4dnK7S58uA==" saltValue="zRHVqimPbx7niOSU0E1xaQ==" spinCount="100000" sheet="1" objects="1" scenarios="1"/>
  <mergeCells count="70">
    <mergeCell ref="F1:J2"/>
    <mergeCell ref="K1:AC2"/>
    <mergeCell ref="A1:B2"/>
    <mergeCell ref="C1:C2"/>
    <mergeCell ref="A4:A5"/>
    <mergeCell ref="B4:B5"/>
    <mergeCell ref="C4:C5"/>
    <mergeCell ref="D4:D5"/>
    <mergeCell ref="E4:E5"/>
    <mergeCell ref="F4:F5"/>
    <mergeCell ref="M4:M5"/>
    <mergeCell ref="N4:P4"/>
    <mergeCell ref="AC4:AC5"/>
    <mergeCell ref="H3:L3"/>
    <mergeCell ref="G4:G5"/>
    <mergeCell ref="H4:L5"/>
    <mergeCell ref="AC6:AC15"/>
    <mergeCell ref="H7:L7"/>
    <mergeCell ref="AE7:AG7"/>
    <mergeCell ref="H8:L8"/>
    <mergeCell ref="AE8:AG8"/>
    <mergeCell ref="H9:L9"/>
    <mergeCell ref="H10:L10"/>
    <mergeCell ref="AD10:AD13"/>
    <mergeCell ref="AE10:AG15"/>
    <mergeCell ref="H11:L11"/>
    <mergeCell ref="H12:L12"/>
    <mergeCell ref="H13:L13"/>
    <mergeCell ref="H14:L14"/>
    <mergeCell ref="H15:L15"/>
    <mergeCell ref="A6:A15"/>
    <mergeCell ref="H6:L6"/>
    <mergeCell ref="H23:L23"/>
    <mergeCell ref="A26:G26"/>
    <mergeCell ref="I26:L26"/>
    <mergeCell ref="A18:G18"/>
    <mergeCell ref="I18:L18"/>
    <mergeCell ref="A19:G21"/>
    <mergeCell ref="I19:L19"/>
    <mergeCell ref="I20:L20"/>
    <mergeCell ref="I21:L21"/>
    <mergeCell ref="A27:G29"/>
    <mergeCell ref="I27:L27"/>
    <mergeCell ref="I28:L28"/>
    <mergeCell ref="I29:L29"/>
    <mergeCell ref="A22:E23"/>
    <mergeCell ref="F22:G23"/>
    <mergeCell ref="AI12:AN13"/>
    <mergeCell ref="A30:E31"/>
    <mergeCell ref="F30:G31"/>
    <mergeCell ref="A38:E39"/>
    <mergeCell ref="F38:G39"/>
    <mergeCell ref="I38:L38"/>
    <mergeCell ref="H39:L39"/>
    <mergeCell ref="A34:G34"/>
    <mergeCell ref="I34:L34"/>
    <mergeCell ref="A35:G37"/>
    <mergeCell ref="I35:L35"/>
    <mergeCell ref="I36:L36"/>
    <mergeCell ref="I37:L37"/>
    <mergeCell ref="I30:L30"/>
    <mergeCell ref="H31:L31"/>
    <mergeCell ref="I22:L22"/>
    <mergeCell ref="AF2:AG2"/>
    <mergeCell ref="AI4:AN4"/>
    <mergeCell ref="AI6:AN6"/>
    <mergeCell ref="AI10:AN10"/>
    <mergeCell ref="AI11:AN11"/>
    <mergeCell ref="AE4:AG6"/>
    <mergeCell ref="AI1:AN2"/>
  </mergeCells>
  <pageMargins left="0.7" right="0.7" top="0.75" bottom="0.75" header="0.3" footer="0.3"/>
  <pageSetup paperSize="9" scale="5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oglio15">
    <pageSetUpPr fitToPage="1"/>
  </sheetPr>
  <dimension ref="A1:BD59"/>
  <sheetViews>
    <sheetView zoomScale="75" zoomScaleNormal="75" workbookViewId="0">
      <selection activeCell="C1" sqref="C1:C2"/>
    </sheetView>
  </sheetViews>
  <sheetFormatPr defaultRowHeight="13.15" x14ac:dyDescent="0.4"/>
  <cols>
    <col min="1" max="1" width="7" customWidth="1"/>
    <col min="2" max="2" width="3.85546875" customWidth="1"/>
    <col min="3" max="3" width="28.640625" customWidth="1"/>
    <col min="4" max="5" width="18.85546875" customWidth="1"/>
    <col min="6" max="6" width="15.640625" customWidth="1"/>
    <col min="7" max="7" width="12.640625" customWidth="1"/>
    <col min="8" max="8" width="5.640625" customWidth="1"/>
    <col min="9" max="12" width="1.85546875" customWidth="1"/>
    <col min="13" max="13" width="9.640625" customWidth="1"/>
    <col min="14" max="16" width="6.140625" customWidth="1"/>
    <col min="17" max="26" width="0" hidden="1" customWidth="1"/>
    <col min="27" max="27" width="0.140625" customWidth="1"/>
    <col min="28" max="28" width="2" customWidth="1"/>
    <col min="29" max="29" width="12.640625" customWidth="1"/>
    <col min="30" max="30" width="2.640625" customWidth="1"/>
    <col min="31" max="31" width="20.35546875" customWidth="1"/>
    <col min="32" max="32" width="1.640625" customWidth="1"/>
    <col min="33" max="33" width="6.640625" customWidth="1"/>
    <col min="34" max="34" width="2.640625" customWidth="1"/>
    <col min="39" max="39" width="2.640625" customWidth="1"/>
  </cols>
  <sheetData>
    <row r="1" spans="1:54" ht="25.15" customHeight="1" thickBot="1" x14ac:dyDescent="0.45">
      <c r="A1" s="704" t="s">
        <v>108</v>
      </c>
      <c r="B1" s="705"/>
      <c r="C1" s="708"/>
      <c r="D1" s="210" t="s">
        <v>84</v>
      </c>
      <c r="E1" s="211" t="s">
        <v>5</v>
      </c>
      <c r="F1" s="727" t="s">
        <v>142</v>
      </c>
      <c r="G1" s="728"/>
      <c r="H1" s="728"/>
      <c r="I1" s="728"/>
      <c r="J1" s="728"/>
      <c r="K1" s="721" t="str">
        <f>IF(+'SCHEDE '!B2=0,"Inserire il nome nel file SCHEDE",+'SCHEDE '!B2)</f>
        <v/>
      </c>
      <c r="L1" s="722"/>
      <c r="M1" s="722"/>
      <c r="N1" s="722"/>
      <c r="O1" s="722"/>
      <c r="P1" s="722"/>
      <c r="Q1" s="722"/>
      <c r="R1" s="722"/>
      <c r="S1" s="722"/>
      <c r="T1" s="722"/>
      <c r="U1" s="722"/>
      <c r="V1" s="722"/>
      <c r="W1" s="722"/>
      <c r="X1" s="722"/>
      <c r="Y1" s="722"/>
      <c r="Z1" s="722"/>
      <c r="AA1" s="722"/>
      <c r="AB1" s="722"/>
      <c r="AC1" s="723"/>
      <c r="AD1" s="134"/>
      <c r="AE1" s="134"/>
      <c r="AF1" s="134"/>
      <c r="AG1" s="134"/>
      <c r="AH1" s="134"/>
      <c r="AI1" s="774" t="s">
        <v>230</v>
      </c>
      <c r="AJ1" s="775"/>
      <c r="AK1" s="775"/>
      <c r="AL1" s="775"/>
      <c r="AM1" s="775"/>
      <c r="AN1" s="776"/>
      <c r="AO1" s="134"/>
      <c r="AP1" s="134"/>
      <c r="AQ1" s="134"/>
      <c r="AR1" s="134"/>
      <c r="AS1" s="134"/>
      <c r="AT1" s="134"/>
      <c r="AU1" s="134"/>
      <c r="AV1" s="134"/>
      <c r="AW1" s="134"/>
      <c r="AX1" s="134"/>
      <c r="AY1" s="134"/>
      <c r="AZ1" s="134"/>
      <c r="BA1" s="134"/>
      <c r="BB1" s="134"/>
    </row>
    <row r="2" spans="1:54" ht="25.15" customHeight="1" thickBot="1" x14ac:dyDescent="0.45">
      <c r="A2" s="706"/>
      <c r="B2" s="707"/>
      <c r="C2" s="709"/>
      <c r="D2" s="192"/>
      <c r="E2" s="193"/>
      <c r="F2" s="729"/>
      <c r="G2" s="730"/>
      <c r="H2" s="730"/>
      <c r="I2" s="730"/>
      <c r="J2" s="730"/>
      <c r="K2" s="724"/>
      <c r="L2" s="725"/>
      <c r="M2" s="725"/>
      <c r="N2" s="725"/>
      <c r="O2" s="725"/>
      <c r="P2" s="725"/>
      <c r="Q2" s="725"/>
      <c r="R2" s="725"/>
      <c r="S2" s="725"/>
      <c r="T2" s="725"/>
      <c r="U2" s="725"/>
      <c r="V2" s="725"/>
      <c r="W2" s="725"/>
      <c r="X2" s="725"/>
      <c r="Y2" s="725"/>
      <c r="Z2" s="725"/>
      <c r="AA2" s="725"/>
      <c r="AB2" s="725"/>
      <c r="AC2" s="726"/>
      <c r="AD2" s="134"/>
      <c r="AE2" s="163" t="s">
        <v>7</v>
      </c>
      <c r="AF2" s="639" t="str">
        <f>+Start!X4</f>
        <v>21.2</v>
      </c>
      <c r="AG2" s="640"/>
      <c r="AH2" s="134"/>
      <c r="AI2" s="777"/>
      <c r="AJ2" s="778"/>
      <c r="AK2" s="778"/>
      <c r="AL2" s="778"/>
      <c r="AM2" s="778"/>
      <c r="AN2" s="779"/>
      <c r="AO2" s="134"/>
      <c r="AP2" s="134"/>
      <c r="AQ2" s="134"/>
      <c r="AR2" s="134"/>
      <c r="AS2" s="134"/>
      <c r="AT2" s="134"/>
      <c r="AU2" s="134"/>
      <c r="AV2" s="134"/>
      <c r="AW2" s="134"/>
      <c r="AX2" s="134"/>
      <c r="AY2" s="134"/>
      <c r="AZ2" s="134"/>
      <c r="BA2" s="134"/>
      <c r="BB2" s="134"/>
    </row>
    <row r="3" spans="1:54" ht="25.15" customHeight="1" thickBot="1" x14ac:dyDescent="0.45">
      <c r="A3" s="153"/>
      <c r="B3" s="153"/>
      <c r="C3" s="153"/>
      <c r="D3" s="153"/>
      <c r="E3" s="153"/>
      <c r="F3" s="191"/>
      <c r="G3" s="189" t="s">
        <v>134</v>
      </c>
      <c r="H3" s="711" t="s">
        <v>143</v>
      </c>
      <c r="I3" s="712"/>
      <c r="J3" s="712"/>
      <c r="K3" s="712"/>
      <c r="L3" s="713"/>
      <c r="M3" s="153"/>
      <c r="N3" s="153"/>
      <c r="O3" s="134"/>
      <c r="P3" s="134"/>
      <c r="Q3" s="134"/>
      <c r="R3" s="134"/>
      <c r="S3" s="134"/>
      <c r="T3" s="134"/>
      <c r="U3" s="134"/>
      <c r="V3" s="134"/>
      <c r="W3" s="134"/>
      <c r="X3" s="134"/>
      <c r="Y3" s="134"/>
      <c r="Z3" s="134"/>
      <c r="AA3" s="134"/>
      <c r="AB3" s="134"/>
      <c r="AC3" s="134"/>
      <c r="AD3" s="134"/>
      <c r="AE3" s="134"/>
      <c r="AF3" s="134"/>
      <c r="AG3" s="134"/>
      <c r="AH3" s="134"/>
      <c r="AI3" s="134"/>
      <c r="AJ3" s="134"/>
      <c r="AK3" s="134"/>
      <c r="AL3" s="134"/>
      <c r="AM3" s="134"/>
      <c r="AN3" s="134"/>
      <c r="AO3" s="134"/>
      <c r="AP3" s="134"/>
      <c r="AQ3" s="134"/>
      <c r="AR3" s="134"/>
      <c r="AS3" s="134"/>
      <c r="AT3" s="134"/>
      <c r="AU3" s="134"/>
      <c r="AV3" s="134"/>
      <c r="AW3" s="134"/>
      <c r="AX3" s="134"/>
      <c r="AY3" s="134"/>
      <c r="AZ3" s="134"/>
      <c r="BA3" s="134"/>
      <c r="BB3" s="134"/>
    </row>
    <row r="4" spans="1:54" ht="30" customHeight="1" thickTop="1" x14ac:dyDescent="0.4">
      <c r="A4" s="784" t="s">
        <v>108</v>
      </c>
      <c r="B4" s="664" t="s">
        <v>89</v>
      </c>
      <c r="C4" s="716" t="s">
        <v>83</v>
      </c>
      <c r="D4" s="714" t="s">
        <v>84</v>
      </c>
      <c r="E4" s="714" t="s">
        <v>5</v>
      </c>
      <c r="F4" s="666" t="s">
        <v>107</v>
      </c>
      <c r="G4" s="702" t="s">
        <v>151</v>
      </c>
      <c r="H4" s="731" t="s">
        <v>149</v>
      </c>
      <c r="I4" s="732"/>
      <c r="J4" s="732"/>
      <c r="K4" s="732"/>
      <c r="L4" s="733"/>
      <c r="M4" s="694" t="s">
        <v>6</v>
      </c>
      <c r="N4" s="696" t="s">
        <v>88</v>
      </c>
      <c r="O4" s="697"/>
      <c r="P4" s="698"/>
      <c r="Q4" s="95" t="s">
        <v>90</v>
      </c>
      <c r="R4" s="95" t="s">
        <v>91</v>
      </c>
      <c r="S4" s="95" t="s">
        <v>92</v>
      </c>
      <c r="T4" s="95" t="s">
        <v>93</v>
      </c>
      <c r="U4" s="95" t="s">
        <v>94</v>
      </c>
      <c r="V4" s="95" t="s">
        <v>95</v>
      </c>
      <c r="W4" s="95" t="s">
        <v>96</v>
      </c>
      <c r="X4" s="95" t="s">
        <v>97</v>
      </c>
      <c r="Y4" s="95" t="s">
        <v>98</v>
      </c>
      <c r="AA4" s="90"/>
      <c r="AB4" s="134"/>
      <c r="AC4" s="786" t="s">
        <v>135</v>
      </c>
      <c r="AD4" s="135"/>
      <c r="AE4" s="649" t="s">
        <v>111</v>
      </c>
      <c r="AF4" s="650"/>
      <c r="AG4" s="651"/>
      <c r="AH4" s="134"/>
      <c r="AI4" s="780" t="s">
        <v>144</v>
      </c>
      <c r="AJ4" s="780"/>
      <c r="AK4" s="780"/>
      <c r="AL4" s="780"/>
      <c r="AM4" s="780"/>
      <c r="AN4" s="780"/>
      <c r="AO4" s="134"/>
      <c r="AP4" s="134"/>
      <c r="AQ4" s="134"/>
      <c r="AR4" s="134"/>
      <c r="AS4" s="134"/>
      <c r="AT4" s="134"/>
      <c r="AU4" s="134"/>
      <c r="AV4" s="134"/>
      <c r="AW4" s="134"/>
      <c r="AX4" s="134"/>
      <c r="AY4" s="134"/>
      <c r="AZ4" s="134"/>
      <c r="BA4" s="134"/>
      <c r="BB4" s="134"/>
    </row>
    <row r="5" spans="1:54" ht="30" customHeight="1" thickBot="1" x14ac:dyDescent="0.45">
      <c r="A5" s="785"/>
      <c r="B5" s="665"/>
      <c r="C5" s="717"/>
      <c r="D5" s="715"/>
      <c r="E5" s="715"/>
      <c r="F5" s="667"/>
      <c r="G5" s="703"/>
      <c r="H5" s="734"/>
      <c r="I5" s="735"/>
      <c r="J5" s="735"/>
      <c r="K5" s="735"/>
      <c r="L5" s="736"/>
      <c r="M5" s="695"/>
      <c r="N5" s="89" t="s">
        <v>85</v>
      </c>
      <c r="O5" s="4" t="s">
        <v>86</v>
      </c>
      <c r="P5" s="5" t="s">
        <v>87</v>
      </c>
      <c r="Q5" s="95" t="s">
        <v>99</v>
      </c>
      <c r="R5" s="96"/>
      <c r="S5" s="96"/>
      <c r="T5" s="96"/>
      <c r="U5" s="96"/>
      <c r="V5" s="96"/>
      <c r="W5" s="96"/>
      <c r="X5" s="96"/>
      <c r="Y5" s="96"/>
      <c r="AA5" s="90"/>
      <c r="AB5" s="134"/>
      <c r="AC5" s="787"/>
      <c r="AD5" s="135"/>
      <c r="AE5" s="652"/>
      <c r="AF5" s="653"/>
      <c r="AG5" s="654"/>
      <c r="AH5" s="134"/>
      <c r="AI5" s="397" t="s">
        <v>145</v>
      </c>
      <c r="AJ5" s="397"/>
      <c r="AK5" s="397"/>
      <c r="AL5" s="397"/>
      <c r="AM5" s="398"/>
      <c r="AN5" s="408"/>
      <c r="AO5" s="134"/>
      <c r="AP5" s="134"/>
      <c r="AQ5" s="134"/>
      <c r="AR5" s="134"/>
      <c r="AS5" s="134"/>
      <c r="AT5" s="134"/>
      <c r="AU5" s="134"/>
      <c r="AV5" s="134"/>
      <c r="AW5" s="134"/>
      <c r="AX5" s="134"/>
      <c r="AY5" s="134"/>
      <c r="AZ5" s="134"/>
      <c r="BA5" s="134"/>
      <c r="BB5" s="134"/>
    </row>
    <row r="6" spans="1:54" ht="25.15" customHeight="1" thickTop="1" thickBot="1" x14ac:dyDescent="0.6">
      <c r="A6" s="691" t="str">
        <f>IF(+Anno_1=0,"",+Anno_1)</f>
        <v/>
      </c>
      <c r="B6" s="91">
        <v>1</v>
      </c>
      <c r="C6" s="155"/>
      <c r="D6" s="201"/>
      <c r="E6" s="202"/>
      <c r="F6" s="154" t="str">
        <f t="shared" ref="F6:F15" si="0">IF(OR(D6=0,E6=0,+Anno_1=0),"",IF(OR(E6&gt;data_2,D6&lt;data_1),"DATA ERRATA","ok"))</f>
        <v/>
      </c>
      <c r="G6" s="199"/>
      <c r="H6" s="699"/>
      <c r="I6" s="700"/>
      <c r="J6" s="700"/>
      <c r="K6" s="700"/>
      <c r="L6" s="701"/>
      <c r="M6" s="195">
        <f>IF(G6=0,0,      IF(H6=0,0,IF(AND(G6&lt;&gt;"AA",G6&lt;&gt;"AT",G6&lt;&gt;"CS",G6&lt;&gt;"ALTRO"),"ERRORE",IF(AND(H6&lt;&gt;"NON",H6&lt;&gt;"SS",H6&lt;&gt;"ENTE"),"ERRORE",ROUND(E6-D6+1,0)))))</f>
        <v>0</v>
      </c>
      <c r="N6" s="100">
        <f t="shared" ref="N6:N9" si="1">FLOOR(R6,1)</f>
        <v>0</v>
      </c>
      <c r="O6" s="97">
        <f>FLOOR(V6,1)</f>
        <v>0</v>
      </c>
      <c r="P6" s="102">
        <f t="shared" ref="P6:P9" si="2">U6-X6</f>
        <v>0</v>
      </c>
      <c r="Q6" s="92">
        <f t="shared" ref="Q6:Q9" si="3">T6+X6+Y6</f>
        <v>0</v>
      </c>
      <c r="R6" s="93">
        <f t="shared" ref="R6:R9" si="4">M6/365</f>
        <v>0</v>
      </c>
      <c r="S6" s="93">
        <f t="shared" ref="S6:S16" si="5">FLOOR(R6,1)</f>
        <v>0</v>
      </c>
      <c r="T6" s="93">
        <f t="shared" ref="T6:T16" si="6">S6*365</f>
        <v>0</v>
      </c>
      <c r="U6" s="93">
        <f t="shared" ref="U6:U9" si="7">M6-T6</f>
        <v>0</v>
      </c>
      <c r="V6" s="93">
        <f t="shared" ref="V6:V16" si="8">U6/30</f>
        <v>0</v>
      </c>
      <c r="W6" s="93">
        <f t="shared" ref="W6:W16" si="9">FLOOR(V6,1)</f>
        <v>0</v>
      </c>
      <c r="X6" s="93">
        <f t="shared" ref="X6:X16" si="10">W6*30</f>
        <v>0</v>
      </c>
      <c r="Y6" s="6">
        <f t="shared" ref="Y6:Y9" si="11">U6-X6</f>
        <v>0</v>
      </c>
      <c r="AA6" s="90"/>
      <c r="AB6" s="134"/>
      <c r="AC6" s="691" t="str">
        <f>IF(+Anno_1=0,"",+Anno_1)</f>
        <v/>
      </c>
      <c r="AD6" s="136"/>
      <c r="AE6" s="652"/>
      <c r="AF6" s="653"/>
      <c r="AG6" s="654"/>
      <c r="AH6" s="134"/>
      <c r="AI6" s="780" t="s">
        <v>146</v>
      </c>
      <c r="AJ6" s="780"/>
      <c r="AK6" s="780"/>
      <c r="AL6" s="780"/>
      <c r="AM6" s="780"/>
      <c r="AN6" s="780"/>
      <c r="AO6" s="134"/>
      <c r="AP6" s="134"/>
      <c r="AQ6" s="134"/>
      <c r="AR6" s="134"/>
      <c r="AS6" s="134"/>
      <c r="AT6" s="134"/>
      <c r="AU6" s="134"/>
      <c r="AV6" s="134"/>
      <c r="AW6" s="134"/>
      <c r="AX6" s="134"/>
      <c r="AY6" s="134"/>
      <c r="AZ6" s="134"/>
      <c r="BA6" s="134"/>
      <c r="BB6" s="134"/>
    </row>
    <row r="7" spans="1:54" ht="25.15" customHeight="1" thickBot="1" x14ac:dyDescent="0.6">
      <c r="A7" s="692"/>
      <c r="B7" s="91">
        <v>2</v>
      </c>
      <c r="C7" s="155"/>
      <c r="D7" s="201"/>
      <c r="E7" s="202"/>
      <c r="F7" s="154" t="str">
        <f t="shared" si="0"/>
        <v/>
      </c>
      <c r="G7" s="199"/>
      <c r="H7" s="699"/>
      <c r="I7" s="700"/>
      <c r="J7" s="700"/>
      <c r="K7" s="700"/>
      <c r="L7" s="701"/>
      <c r="M7" s="196">
        <f>IF(G7=0,0,      IF(H7=0,0,IF(AND(G7&lt;&gt;"AA",G7&lt;&gt;"AT",G7&lt;&gt;"CS",G7&lt;&gt;"ALTRO"),"ERRORE",IF(AND(H7&lt;&gt;"NON",H7&lt;&gt;"SS",H7&lt;&gt;"ENTE"),"ERRORE",ROUND(E7-D7+1,0)))))</f>
        <v>0</v>
      </c>
      <c r="N7" s="100">
        <f t="shared" si="1"/>
        <v>0</v>
      </c>
      <c r="O7" s="101">
        <f t="shared" ref="O7:O9" si="12">FLOOR(V7,1)</f>
        <v>0</v>
      </c>
      <c r="P7" s="102">
        <f t="shared" si="2"/>
        <v>0</v>
      </c>
      <c r="Q7" s="92">
        <f t="shared" si="3"/>
        <v>0</v>
      </c>
      <c r="R7" s="93">
        <f t="shared" si="4"/>
        <v>0</v>
      </c>
      <c r="S7" s="93">
        <f t="shared" si="5"/>
        <v>0</v>
      </c>
      <c r="T7" s="93">
        <f t="shared" si="6"/>
        <v>0</v>
      </c>
      <c r="U7" s="93">
        <f t="shared" si="7"/>
        <v>0</v>
      </c>
      <c r="V7" s="93">
        <f t="shared" si="8"/>
        <v>0</v>
      </c>
      <c r="W7" s="93">
        <f t="shared" si="9"/>
        <v>0</v>
      </c>
      <c r="X7" s="93">
        <f t="shared" si="10"/>
        <v>0</v>
      </c>
      <c r="Y7" s="6">
        <f t="shared" si="11"/>
        <v>0</v>
      </c>
      <c r="AA7" s="90"/>
      <c r="AB7" s="134"/>
      <c r="AC7" s="692"/>
      <c r="AD7" s="137"/>
      <c r="AE7" s="686" t="s">
        <v>155</v>
      </c>
      <c r="AF7" s="687"/>
      <c r="AG7" s="688"/>
      <c r="AH7" s="134"/>
      <c r="AI7" s="397" t="s">
        <v>147</v>
      </c>
      <c r="AJ7" s="397"/>
      <c r="AK7" s="397"/>
      <c r="AL7" s="398"/>
      <c r="AM7" s="399"/>
      <c r="AN7" s="408"/>
      <c r="AO7" s="134"/>
      <c r="AP7" s="134"/>
      <c r="AQ7" s="134"/>
      <c r="AR7" s="134"/>
      <c r="AS7" s="134"/>
      <c r="AT7" s="134"/>
      <c r="AU7" s="134"/>
      <c r="AV7" s="134"/>
      <c r="AW7" s="134"/>
      <c r="AX7" s="134"/>
      <c r="AY7" s="134"/>
      <c r="AZ7" s="134"/>
      <c r="BA7" s="134"/>
      <c r="BB7" s="134"/>
    </row>
    <row r="8" spans="1:54" ht="25.15" customHeight="1" thickBot="1" x14ac:dyDescent="0.6">
      <c r="A8" s="692"/>
      <c r="B8" s="91">
        <v>3</v>
      </c>
      <c r="C8" s="155"/>
      <c r="D8" s="201"/>
      <c r="E8" s="202"/>
      <c r="F8" s="154" t="str">
        <f t="shared" si="0"/>
        <v/>
      </c>
      <c r="G8" s="199"/>
      <c r="H8" s="699"/>
      <c r="I8" s="700"/>
      <c r="J8" s="700"/>
      <c r="K8" s="700"/>
      <c r="L8" s="701"/>
      <c r="M8" s="196">
        <f t="shared" ref="M8:M15" si="13">IF(G8=0,0,      IF(H8=0,0,IF(AND(G8&lt;&gt;"AA",G8&lt;&gt;"AT",G8&lt;&gt;"CS",G8&lt;&gt;"ALTRO"),"ERRORE",IF(AND(H8&lt;&gt;"NON",H8&lt;&gt;"SS",H8&lt;&gt;"ENTE"),"ERRORE",ROUND(E8-D8+1,0)))))</f>
        <v>0</v>
      </c>
      <c r="N8" s="100">
        <f t="shared" si="1"/>
        <v>0</v>
      </c>
      <c r="O8" s="101">
        <f t="shared" si="12"/>
        <v>0</v>
      </c>
      <c r="P8" s="102">
        <f t="shared" si="2"/>
        <v>0</v>
      </c>
      <c r="Q8" s="92">
        <f t="shared" si="3"/>
        <v>0</v>
      </c>
      <c r="R8" s="93">
        <f t="shared" si="4"/>
        <v>0</v>
      </c>
      <c r="S8" s="93">
        <f t="shared" si="5"/>
        <v>0</v>
      </c>
      <c r="T8" s="93">
        <f t="shared" si="6"/>
        <v>0</v>
      </c>
      <c r="U8" s="93">
        <f t="shared" si="7"/>
        <v>0</v>
      </c>
      <c r="V8" s="93">
        <f t="shared" si="8"/>
        <v>0</v>
      </c>
      <c r="W8" s="93">
        <f t="shared" si="9"/>
        <v>0</v>
      </c>
      <c r="X8" s="93">
        <f t="shared" si="10"/>
        <v>0</v>
      </c>
      <c r="Y8" s="6">
        <f t="shared" si="11"/>
        <v>0</v>
      </c>
      <c r="AA8" s="90"/>
      <c r="AB8" s="134"/>
      <c r="AC8" s="692"/>
      <c r="AD8" s="137"/>
      <c r="AE8" s="683" t="s">
        <v>131</v>
      </c>
      <c r="AF8" s="684"/>
      <c r="AG8" s="685"/>
      <c r="AH8" s="134"/>
      <c r="AI8" s="166"/>
      <c r="AJ8" s="166"/>
      <c r="AK8" s="166"/>
      <c r="AL8" s="166"/>
      <c r="AM8" s="166"/>
      <c r="AN8" s="134"/>
      <c r="AO8" s="134"/>
      <c r="AP8" s="134"/>
      <c r="AQ8" s="134"/>
      <c r="AR8" s="134"/>
      <c r="AS8" s="134"/>
      <c r="AT8" s="134"/>
      <c r="AU8" s="134"/>
      <c r="AV8" s="134"/>
      <c r="AW8" s="134"/>
      <c r="AX8" s="134"/>
      <c r="AY8" s="134"/>
      <c r="AZ8" s="134"/>
      <c r="BA8" s="134"/>
      <c r="BB8" s="134"/>
    </row>
    <row r="9" spans="1:54" ht="25.15" customHeight="1" thickBot="1" x14ac:dyDescent="0.6">
      <c r="A9" s="692"/>
      <c r="B9" s="91">
        <v>4</v>
      </c>
      <c r="C9" s="155"/>
      <c r="D9" s="201"/>
      <c r="E9" s="202"/>
      <c r="F9" s="154" t="str">
        <f t="shared" si="0"/>
        <v/>
      </c>
      <c r="G9" s="199"/>
      <c r="H9" s="699"/>
      <c r="I9" s="700"/>
      <c r="J9" s="700"/>
      <c r="K9" s="700"/>
      <c r="L9" s="701"/>
      <c r="M9" s="196">
        <f t="shared" si="13"/>
        <v>0</v>
      </c>
      <c r="N9" s="100">
        <f t="shared" si="1"/>
        <v>0</v>
      </c>
      <c r="O9" s="101">
        <f t="shared" si="12"/>
        <v>0</v>
      </c>
      <c r="P9" s="102">
        <f t="shared" si="2"/>
        <v>0</v>
      </c>
      <c r="Q9" s="92">
        <f t="shared" si="3"/>
        <v>0</v>
      </c>
      <c r="R9" s="93">
        <f t="shared" si="4"/>
        <v>0</v>
      </c>
      <c r="S9" s="93">
        <f t="shared" si="5"/>
        <v>0</v>
      </c>
      <c r="T9" s="93">
        <f t="shared" si="6"/>
        <v>0</v>
      </c>
      <c r="U9" s="93">
        <f t="shared" si="7"/>
        <v>0</v>
      </c>
      <c r="V9" s="93">
        <f t="shared" si="8"/>
        <v>0</v>
      </c>
      <c r="W9" s="93">
        <f t="shared" si="9"/>
        <v>0</v>
      </c>
      <c r="X9" s="93">
        <f t="shared" si="10"/>
        <v>0</v>
      </c>
      <c r="Y9" s="6">
        <f t="shared" si="11"/>
        <v>0</v>
      </c>
      <c r="AA9" s="90"/>
      <c r="AB9" s="134"/>
      <c r="AC9" s="692"/>
      <c r="AD9" s="137"/>
      <c r="AE9" s="137"/>
      <c r="AF9" s="137"/>
      <c r="AG9" s="137"/>
      <c r="AH9" s="134"/>
      <c r="AI9" s="166"/>
      <c r="AJ9" s="166"/>
      <c r="AK9" s="166"/>
      <c r="AL9" s="166"/>
      <c r="AM9" s="166"/>
      <c r="AN9" s="134"/>
      <c r="AO9" s="134"/>
      <c r="AP9" s="134"/>
      <c r="AQ9" s="134"/>
      <c r="AR9" s="134"/>
      <c r="AS9" s="134"/>
      <c r="AT9" s="134"/>
      <c r="AU9" s="134"/>
      <c r="AV9" s="134"/>
      <c r="AW9" s="134"/>
      <c r="AX9" s="134"/>
      <c r="AY9" s="134"/>
      <c r="AZ9" s="134"/>
      <c r="BA9" s="134"/>
      <c r="BB9" s="134"/>
    </row>
    <row r="10" spans="1:54" ht="25.15" customHeight="1" thickBot="1" x14ac:dyDescent="0.6">
      <c r="A10" s="692"/>
      <c r="B10" s="91">
        <v>5</v>
      </c>
      <c r="C10" s="155"/>
      <c r="D10" s="201"/>
      <c r="E10" s="202"/>
      <c r="F10" s="154" t="str">
        <f t="shared" si="0"/>
        <v/>
      </c>
      <c r="G10" s="199"/>
      <c r="H10" s="699"/>
      <c r="I10" s="700"/>
      <c r="J10" s="700"/>
      <c r="K10" s="700"/>
      <c r="L10" s="701"/>
      <c r="M10" s="196">
        <f t="shared" si="13"/>
        <v>0</v>
      </c>
      <c r="N10" s="100">
        <f>FLOOR(R10,1)</f>
        <v>0</v>
      </c>
      <c r="O10" s="101">
        <f>FLOOR(V10,1)</f>
        <v>0</v>
      </c>
      <c r="P10" s="102">
        <f>U10-X10</f>
        <v>0</v>
      </c>
      <c r="Q10" s="92">
        <f>T10+X10+Y10</f>
        <v>0</v>
      </c>
      <c r="R10" s="93">
        <f>M10/365</f>
        <v>0</v>
      </c>
      <c r="S10" s="93">
        <f>FLOOR(R10,1)</f>
        <v>0</v>
      </c>
      <c r="T10" s="93">
        <f>S10*365</f>
        <v>0</v>
      </c>
      <c r="U10" s="93">
        <f>M10-T10</f>
        <v>0</v>
      </c>
      <c r="V10" s="93">
        <f>U10/30</f>
        <v>0</v>
      </c>
      <c r="W10" s="93">
        <f>FLOOR(V10,1)</f>
        <v>0</v>
      </c>
      <c r="X10" s="93">
        <f>W10*30</f>
        <v>0</v>
      </c>
      <c r="Y10" s="6">
        <f>U10-X10</f>
        <v>0</v>
      </c>
      <c r="AA10" s="90"/>
      <c r="AB10" s="134"/>
      <c r="AC10" s="692"/>
      <c r="AD10" s="710"/>
      <c r="AE10" s="655" t="s">
        <v>112</v>
      </c>
      <c r="AF10" s="656"/>
      <c r="AG10" s="657"/>
      <c r="AH10" s="134"/>
      <c r="AI10" s="781" t="s">
        <v>153</v>
      </c>
      <c r="AJ10" s="782"/>
      <c r="AK10" s="782"/>
      <c r="AL10" s="782"/>
      <c r="AM10" s="782"/>
      <c r="AN10" s="783"/>
      <c r="AO10" s="134"/>
      <c r="AP10" s="134"/>
      <c r="AQ10" s="134"/>
      <c r="AR10" s="134"/>
      <c r="AS10" s="134"/>
      <c r="AT10" s="134"/>
      <c r="AU10" s="134"/>
      <c r="AV10" s="134"/>
      <c r="AW10" s="134"/>
      <c r="AX10" s="134"/>
      <c r="AY10" s="134"/>
      <c r="AZ10" s="134"/>
      <c r="BA10" s="134"/>
      <c r="BB10" s="134"/>
    </row>
    <row r="11" spans="1:54" ht="25.15" customHeight="1" thickBot="1" x14ac:dyDescent="0.6">
      <c r="A11" s="692"/>
      <c r="B11" s="91">
        <v>6</v>
      </c>
      <c r="C11" s="155"/>
      <c r="D11" s="201"/>
      <c r="E11" s="202"/>
      <c r="F11" s="154" t="str">
        <f t="shared" si="0"/>
        <v/>
      </c>
      <c r="G11" s="199"/>
      <c r="H11" s="699"/>
      <c r="I11" s="700"/>
      <c r="J11" s="700"/>
      <c r="K11" s="700"/>
      <c r="L11" s="701"/>
      <c r="M11" s="196">
        <f t="shared" si="13"/>
        <v>0</v>
      </c>
      <c r="N11" s="100">
        <f t="shared" ref="N11:N13" si="14">FLOOR(R11,1)</f>
        <v>0</v>
      </c>
      <c r="O11" s="101">
        <f t="shared" ref="O11:O13" si="15">FLOOR(V11,1)</f>
        <v>0</v>
      </c>
      <c r="P11" s="102">
        <f t="shared" ref="P11:P13" si="16">U11-X11</f>
        <v>0</v>
      </c>
      <c r="Q11" s="92">
        <f t="shared" ref="Q11:Q13" si="17">T11+X11+Y11</f>
        <v>0</v>
      </c>
      <c r="R11" s="93">
        <f t="shared" ref="R11:R13" si="18">M11/365</f>
        <v>0</v>
      </c>
      <c r="S11" s="93">
        <f t="shared" si="5"/>
        <v>0</v>
      </c>
      <c r="T11" s="93">
        <f t="shared" si="6"/>
        <v>0</v>
      </c>
      <c r="U11" s="93">
        <f t="shared" ref="U11:U13" si="19">M11-T11</f>
        <v>0</v>
      </c>
      <c r="V11" s="93">
        <f t="shared" si="8"/>
        <v>0</v>
      </c>
      <c r="W11" s="93">
        <f t="shared" si="9"/>
        <v>0</v>
      </c>
      <c r="X11" s="93">
        <f t="shared" si="10"/>
        <v>0</v>
      </c>
      <c r="Y11" s="6">
        <f t="shared" ref="Y11:Y13" si="20">U11-X11</f>
        <v>0</v>
      </c>
      <c r="AA11" s="90"/>
      <c r="AB11" s="134"/>
      <c r="AC11" s="692"/>
      <c r="AD11" s="710"/>
      <c r="AE11" s="658"/>
      <c r="AF11" s="659"/>
      <c r="AG11" s="660"/>
      <c r="AH11" s="134"/>
      <c r="AI11" s="781" t="s">
        <v>148</v>
      </c>
      <c r="AJ11" s="782"/>
      <c r="AK11" s="782"/>
      <c r="AL11" s="782"/>
      <c r="AM11" s="782"/>
      <c r="AN11" s="783"/>
      <c r="AO11" s="134"/>
      <c r="AP11" s="134"/>
      <c r="AQ11" s="134"/>
      <c r="AR11" s="134"/>
      <c r="AS11" s="134"/>
      <c r="AT11" s="134"/>
      <c r="AU11" s="134"/>
      <c r="AV11" s="134"/>
      <c r="AW11" s="134"/>
      <c r="AX11" s="134"/>
      <c r="AY11" s="134"/>
      <c r="AZ11" s="134"/>
      <c r="BA11" s="134"/>
      <c r="BB11" s="134"/>
    </row>
    <row r="12" spans="1:54" ht="25.15" customHeight="1" thickBot="1" x14ac:dyDescent="0.6">
      <c r="A12" s="692"/>
      <c r="B12" s="91">
        <v>7</v>
      </c>
      <c r="C12" s="155"/>
      <c r="D12" s="201"/>
      <c r="E12" s="202"/>
      <c r="F12" s="154" t="str">
        <f t="shared" si="0"/>
        <v/>
      </c>
      <c r="G12" s="199"/>
      <c r="H12" s="699"/>
      <c r="I12" s="700"/>
      <c r="J12" s="700"/>
      <c r="K12" s="700"/>
      <c r="L12" s="701"/>
      <c r="M12" s="196">
        <f t="shared" si="13"/>
        <v>0</v>
      </c>
      <c r="N12" s="100">
        <f t="shared" si="14"/>
        <v>0</v>
      </c>
      <c r="O12" s="101">
        <f t="shared" si="15"/>
        <v>0</v>
      </c>
      <c r="P12" s="102">
        <f t="shared" si="16"/>
        <v>0</v>
      </c>
      <c r="Q12" s="92">
        <f t="shared" si="17"/>
        <v>0</v>
      </c>
      <c r="R12" s="93">
        <f t="shared" si="18"/>
        <v>0</v>
      </c>
      <c r="S12" s="93">
        <f t="shared" si="5"/>
        <v>0</v>
      </c>
      <c r="T12" s="93">
        <f t="shared" si="6"/>
        <v>0</v>
      </c>
      <c r="U12" s="93">
        <f t="shared" si="19"/>
        <v>0</v>
      </c>
      <c r="V12" s="93">
        <f t="shared" si="8"/>
        <v>0</v>
      </c>
      <c r="W12" s="93">
        <f t="shared" si="9"/>
        <v>0</v>
      </c>
      <c r="X12" s="93">
        <f t="shared" si="10"/>
        <v>0</v>
      </c>
      <c r="Y12" s="6">
        <f t="shared" si="20"/>
        <v>0</v>
      </c>
      <c r="AA12" s="90"/>
      <c r="AB12" s="134"/>
      <c r="AC12" s="692"/>
      <c r="AD12" s="710"/>
      <c r="AE12" s="658"/>
      <c r="AF12" s="659"/>
      <c r="AG12" s="660"/>
      <c r="AH12" s="134"/>
      <c r="AI12" s="737" t="s">
        <v>231</v>
      </c>
      <c r="AJ12" s="738"/>
      <c r="AK12" s="738"/>
      <c r="AL12" s="738"/>
      <c r="AM12" s="738"/>
      <c r="AN12" s="739"/>
      <c r="AO12" s="134"/>
      <c r="AP12" s="134"/>
      <c r="AQ12" s="134"/>
      <c r="AR12" s="134"/>
      <c r="AS12" s="134"/>
      <c r="AT12" s="134"/>
      <c r="AU12" s="134"/>
      <c r="AV12" s="134"/>
      <c r="AW12" s="134"/>
      <c r="AX12" s="134"/>
      <c r="AY12" s="134"/>
      <c r="AZ12" s="134"/>
      <c r="BA12" s="134"/>
      <c r="BB12" s="134"/>
    </row>
    <row r="13" spans="1:54" ht="25.15" customHeight="1" thickBot="1" x14ac:dyDescent="0.6">
      <c r="A13" s="692"/>
      <c r="B13" s="91">
        <v>8</v>
      </c>
      <c r="C13" s="155"/>
      <c r="D13" s="201"/>
      <c r="E13" s="202"/>
      <c r="F13" s="154" t="str">
        <f t="shared" si="0"/>
        <v/>
      </c>
      <c r="G13" s="199"/>
      <c r="H13" s="699"/>
      <c r="I13" s="700"/>
      <c r="J13" s="700"/>
      <c r="K13" s="700"/>
      <c r="L13" s="701"/>
      <c r="M13" s="196">
        <f t="shared" si="13"/>
        <v>0</v>
      </c>
      <c r="N13" s="100">
        <f t="shared" si="14"/>
        <v>0</v>
      </c>
      <c r="O13" s="101">
        <f t="shared" si="15"/>
        <v>0</v>
      </c>
      <c r="P13" s="102">
        <f t="shared" si="16"/>
        <v>0</v>
      </c>
      <c r="Q13" s="92">
        <f t="shared" si="17"/>
        <v>0</v>
      </c>
      <c r="R13" s="93">
        <f t="shared" si="18"/>
        <v>0</v>
      </c>
      <c r="S13" s="93">
        <f t="shared" si="5"/>
        <v>0</v>
      </c>
      <c r="T13" s="93">
        <f t="shared" si="6"/>
        <v>0</v>
      </c>
      <c r="U13" s="93">
        <f t="shared" si="19"/>
        <v>0</v>
      </c>
      <c r="V13" s="93">
        <f t="shared" si="8"/>
        <v>0</v>
      </c>
      <c r="W13" s="93">
        <f t="shared" si="9"/>
        <v>0</v>
      </c>
      <c r="X13" s="93">
        <f t="shared" si="10"/>
        <v>0</v>
      </c>
      <c r="Y13" s="6">
        <f t="shared" si="20"/>
        <v>0</v>
      </c>
      <c r="AA13" s="90"/>
      <c r="AB13" s="134"/>
      <c r="AC13" s="692"/>
      <c r="AD13" s="710"/>
      <c r="AE13" s="658"/>
      <c r="AF13" s="659"/>
      <c r="AG13" s="660"/>
      <c r="AH13" s="134"/>
      <c r="AI13" s="737"/>
      <c r="AJ13" s="738"/>
      <c r="AK13" s="738"/>
      <c r="AL13" s="738"/>
      <c r="AM13" s="738"/>
      <c r="AN13" s="739"/>
      <c r="AO13" s="134"/>
      <c r="AP13" s="134"/>
      <c r="AQ13" s="134"/>
      <c r="AR13" s="134"/>
      <c r="AS13" s="134"/>
      <c r="AT13" s="134"/>
      <c r="AU13" s="134"/>
      <c r="AV13" s="134"/>
      <c r="AW13" s="134"/>
      <c r="AX13" s="134"/>
      <c r="AY13" s="134"/>
      <c r="AZ13" s="134"/>
      <c r="BA13" s="134"/>
      <c r="BB13" s="134"/>
    </row>
    <row r="14" spans="1:54" ht="25.15" customHeight="1" thickBot="1" x14ac:dyDescent="0.6">
      <c r="A14" s="692"/>
      <c r="B14" s="91">
        <v>9</v>
      </c>
      <c r="C14" s="155"/>
      <c r="D14" s="201"/>
      <c r="E14" s="202"/>
      <c r="F14" s="154" t="str">
        <f t="shared" si="0"/>
        <v/>
      </c>
      <c r="G14" s="199"/>
      <c r="H14" s="699"/>
      <c r="I14" s="700"/>
      <c r="J14" s="700"/>
      <c r="K14" s="700"/>
      <c r="L14" s="701"/>
      <c r="M14" s="196">
        <f t="shared" si="13"/>
        <v>0</v>
      </c>
      <c r="N14" s="103">
        <f>FLOOR(R14,1)</f>
        <v>0</v>
      </c>
      <c r="O14" s="104">
        <f>FLOOR(V14,1)</f>
        <v>0</v>
      </c>
      <c r="P14" s="105">
        <f>U14-X14</f>
        <v>0</v>
      </c>
      <c r="Q14" s="92">
        <f>T14+X14+Y14</f>
        <v>0</v>
      </c>
      <c r="R14" s="93">
        <f>M14/365</f>
        <v>0</v>
      </c>
      <c r="S14" s="93">
        <f>FLOOR(R14,1)</f>
        <v>0</v>
      </c>
      <c r="T14" s="93">
        <f>S14*365</f>
        <v>0</v>
      </c>
      <c r="U14" s="93">
        <f>M14-T14</f>
        <v>0</v>
      </c>
      <c r="V14" s="93">
        <f>U14/30</f>
        <v>0</v>
      </c>
      <c r="W14" s="93">
        <f>FLOOR(V14,1)</f>
        <v>0</v>
      </c>
      <c r="X14" s="93">
        <f>W14*30</f>
        <v>0</v>
      </c>
      <c r="Y14" s="6">
        <f>U14-X14</f>
        <v>0</v>
      </c>
      <c r="AA14" s="90"/>
      <c r="AB14" s="134"/>
      <c r="AC14" s="692"/>
      <c r="AD14" s="170"/>
      <c r="AE14" s="658"/>
      <c r="AF14" s="659"/>
      <c r="AG14" s="660"/>
      <c r="AH14" s="134"/>
      <c r="AI14" s="134"/>
      <c r="AJ14" s="134"/>
      <c r="AK14" s="134"/>
      <c r="AL14" s="134"/>
      <c r="AM14" s="134"/>
      <c r="AN14" s="134"/>
      <c r="AO14" s="134"/>
      <c r="AP14" s="134"/>
      <c r="AQ14" s="134"/>
      <c r="AR14" s="134"/>
      <c r="AS14" s="134"/>
      <c r="AT14" s="134"/>
      <c r="AU14" s="134"/>
      <c r="AV14" s="134"/>
      <c r="AW14" s="134"/>
      <c r="AX14" s="134"/>
      <c r="AY14" s="134"/>
      <c r="AZ14" s="134"/>
      <c r="BA14" s="134"/>
      <c r="BB14" s="134"/>
    </row>
    <row r="15" spans="1:54" ht="25.15" customHeight="1" thickBot="1" x14ac:dyDescent="0.6">
      <c r="A15" s="693"/>
      <c r="B15" s="91">
        <v>10</v>
      </c>
      <c r="C15" s="155"/>
      <c r="D15" s="203"/>
      <c r="E15" s="204"/>
      <c r="F15" s="154" t="str">
        <f t="shared" si="0"/>
        <v/>
      </c>
      <c r="G15" s="200"/>
      <c r="H15" s="793"/>
      <c r="I15" s="791"/>
      <c r="J15" s="791"/>
      <c r="K15" s="791"/>
      <c r="L15" s="794"/>
      <c r="M15" s="196">
        <f t="shared" si="13"/>
        <v>0</v>
      </c>
      <c r="N15" s="106">
        <f t="shared" ref="N15:N16" si="21">FLOOR(R15,1)</f>
        <v>0</v>
      </c>
      <c r="O15" s="107">
        <f t="shared" ref="O15:O16" si="22">FLOOR(V15,1)</f>
        <v>0</v>
      </c>
      <c r="P15" s="108">
        <f t="shared" ref="P15:P16" si="23">U15-X15</f>
        <v>0</v>
      </c>
      <c r="Q15" s="92">
        <f t="shared" ref="Q15:Q16" si="24">T15+X15+Y15</f>
        <v>0</v>
      </c>
      <c r="R15" s="93">
        <f t="shared" ref="R15" si="25">M15/365</f>
        <v>0</v>
      </c>
      <c r="S15" s="93">
        <f t="shared" si="5"/>
        <v>0</v>
      </c>
      <c r="T15" s="93">
        <f t="shared" si="6"/>
        <v>0</v>
      </c>
      <c r="U15" s="93">
        <f t="shared" ref="U15" si="26">M15-T15</f>
        <v>0</v>
      </c>
      <c r="V15" s="93">
        <f t="shared" si="8"/>
        <v>0</v>
      </c>
      <c r="W15" s="93">
        <f t="shared" si="9"/>
        <v>0</v>
      </c>
      <c r="X15" s="93">
        <f t="shared" si="10"/>
        <v>0</v>
      </c>
      <c r="Y15" s="6">
        <f t="shared" ref="Y15" si="27">U15-X15</f>
        <v>0</v>
      </c>
      <c r="AB15" s="134"/>
      <c r="AC15" s="693"/>
      <c r="AD15" s="170"/>
      <c r="AE15" s="661"/>
      <c r="AF15" s="662"/>
      <c r="AG15" s="663"/>
      <c r="AH15" s="134"/>
      <c r="AI15" s="134"/>
      <c r="AJ15" s="134"/>
      <c r="AK15" s="134"/>
      <c r="AL15" s="134"/>
      <c r="AM15" s="134"/>
      <c r="AN15" s="134"/>
      <c r="AO15" s="134"/>
      <c r="AP15" s="134"/>
      <c r="AQ15" s="134"/>
      <c r="AR15" s="134"/>
      <c r="AS15" s="134"/>
      <c r="AT15" s="134"/>
      <c r="AU15" s="134"/>
      <c r="AV15" s="134"/>
      <c r="AW15" s="134"/>
      <c r="AX15" s="134"/>
      <c r="AY15" s="134"/>
      <c r="AZ15" s="134"/>
      <c r="BA15" s="134"/>
      <c r="BB15" s="134"/>
    </row>
    <row r="16" spans="1:54" ht="22.5" thickBot="1" x14ac:dyDescent="0.6">
      <c r="A16" s="139"/>
      <c r="B16" s="139"/>
      <c r="C16" s="139"/>
      <c r="D16" s="139"/>
      <c r="E16" s="139"/>
      <c r="F16" s="139"/>
      <c r="G16" s="139"/>
      <c r="H16" s="139"/>
      <c r="I16" s="139"/>
      <c r="J16" s="139"/>
      <c r="K16" s="139"/>
      <c r="L16" s="139"/>
      <c r="M16" s="190">
        <f>SUM(M6:M15)</f>
        <v>0</v>
      </c>
      <c r="N16" s="110">
        <f t="shared" si="21"/>
        <v>0</v>
      </c>
      <c r="O16" s="111">
        <f t="shared" si="22"/>
        <v>0</v>
      </c>
      <c r="P16" s="112">
        <f t="shared" si="23"/>
        <v>0</v>
      </c>
      <c r="Q16" s="113">
        <f t="shared" si="24"/>
        <v>0</v>
      </c>
      <c r="R16" s="113">
        <f>M16/365</f>
        <v>0</v>
      </c>
      <c r="S16" s="113">
        <f t="shared" si="5"/>
        <v>0</v>
      </c>
      <c r="T16" s="113">
        <f t="shared" si="6"/>
        <v>0</v>
      </c>
      <c r="U16" s="113">
        <f>M16-T16</f>
        <v>0</v>
      </c>
      <c r="V16" s="113">
        <f t="shared" si="8"/>
        <v>0</v>
      </c>
      <c r="W16" s="113">
        <f t="shared" si="9"/>
        <v>0</v>
      </c>
      <c r="X16" s="113">
        <f t="shared" si="10"/>
        <v>0</v>
      </c>
      <c r="Y16" s="109"/>
      <c r="Z16" s="109"/>
      <c r="AA16" s="109"/>
      <c r="AB16" s="139"/>
      <c r="AC16" s="139"/>
      <c r="AD16" s="134"/>
      <c r="AE16" s="134"/>
      <c r="AF16" s="134"/>
      <c r="AG16" s="134"/>
      <c r="AH16" s="134"/>
      <c r="AI16" s="134"/>
      <c r="AJ16" s="134"/>
      <c r="AK16" s="134"/>
      <c r="AL16" s="134"/>
      <c r="AM16" s="134"/>
      <c r="AN16" s="134"/>
      <c r="AO16" s="134"/>
      <c r="AP16" s="134"/>
      <c r="AQ16" s="134"/>
      <c r="AR16" s="134"/>
      <c r="AS16" s="134"/>
      <c r="AT16" s="134"/>
      <c r="AU16" s="134"/>
      <c r="AV16" s="134"/>
      <c r="AW16" s="134"/>
      <c r="AX16" s="134"/>
      <c r="AY16" s="134"/>
      <c r="AZ16" s="134"/>
      <c r="BA16" s="134"/>
      <c r="BB16" s="134"/>
    </row>
    <row r="17" spans="1:54" ht="22.5" thickBot="1" x14ac:dyDescent="0.6">
      <c r="A17" s="139"/>
      <c r="B17" s="139"/>
      <c r="C17" s="139"/>
      <c r="D17" s="139"/>
      <c r="E17" s="139"/>
      <c r="F17" s="139"/>
      <c r="G17" s="139"/>
      <c r="H17" s="139"/>
      <c r="I17" s="139"/>
      <c r="J17" s="139"/>
      <c r="K17" s="139"/>
      <c r="L17" s="139"/>
      <c r="M17" s="140"/>
      <c r="N17" s="141" t="s">
        <v>85</v>
      </c>
      <c r="O17" s="141" t="s">
        <v>86</v>
      </c>
      <c r="P17" s="141" t="s">
        <v>87</v>
      </c>
      <c r="Q17" s="113"/>
      <c r="R17" s="113"/>
      <c r="S17" s="113"/>
      <c r="T17" s="113"/>
      <c r="U17" s="113"/>
      <c r="V17" s="113"/>
      <c r="W17" s="113"/>
      <c r="X17" s="113"/>
      <c r="Y17" s="109"/>
      <c r="Z17" s="109"/>
      <c r="AA17" s="109"/>
      <c r="AB17" s="139"/>
      <c r="AC17" s="142" t="s">
        <v>103</v>
      </c>
      <c r="AD17" s="134"/>
      <c r="AE17" s="134"/>
      <c r="AF17" s="134"/>
      <c r="AG17" s="134"/>
      <c r="AH17" s="134"/>
      <c r="AI17" s="134"/>
      <c r="AJ17" s="134"/>
      <c r="AK17" s="134"/>
      <c r="AL17" s="134"/>
      <c r="AM17" s="134"/>
      <c r="AN17" s="134"/>
      <c r="AO17" s="134"/>
      <c r="AP17" s="134"/>
      <c r="AQ17" s="134"/>
      <c r="AR17" s="134"/>
      <c r="AS17" s="134"/>
      <c r="AT17" s="134"/>
      <c r="AU17" s="134"/>
      <c r="AV17" s="134"/>
      <c r="AW17" s="134"/>
      <c r="AX17" s="134"/>
      <c r="AY17" s="134"/>
      <c r="AZ17" s="134"/>
      <c r="BA17" s="134"/>
      <c r="BB17" s="134"/>
    </row>
    <row r="18" spans="1:54" ht="23.25" thickTop="1" thickBot="1" x14ac:dyDescent="0.6">
      <c r="A18" s="674" t="s">
        <v>102</v>
      </c>
      <c r="B18" s="675"/>
      <c r="C18" s="675"/>
      <c r="D18" s="675"/>
      <c r="E18" s="675"/>
      <c r="F18" s="675"/>
      <c r="G18" s="676"/>
      <c r="H18" s="271" t="s">
        <v>30</v>
      </c>
      <c r="I18" s="671" t="s">
        <v>150</v>
      </c>
      <c r="J18" s="671"/>
      <c r="K18" s="671"/>
      <c r="L18" s="671"/>
      <c r="M18" s="99">
        <f>SUMIFS(M6:M15,G6:G15,"CS",H6:H15,"ss")</f>
        <v>0</v>
      </c>
      <c r="N18" s="114">
        <f t="shared" ref="N18:N23" si="28">FLOOR(R18,1)</f>
        <v>0</v>
      </c>
      <c r="O18" s="115">
        <f t="shared" ref="O18:O23" si="29">FLOOR(V18,1)</f>
        <v>0</v>
      </c>
      <c r="P18" s="116">
        <f t="shared" ref="P18:P23" si="30">U18-X18</f>
        <v>0</v>
      </c>
      <c r="Q18" s="117">
        <f t="shared" ref="Q18:Q23" si="31">T18+X18+Y18</f>
        <v>0</v>
      </c>
      <c r="R18" s="117">
        <f t="shared" ref="R18:R22" si="32">M18/365</f>
        <v>0</v>
      </c>
      <c r="S18" s="117">
        <f t="shared" ref="S18:S23" si="33">FLOOR(R18,1)</f>
        <v>0</v>
      </c>
      <c r="T18" s="117">
        <f t="shared" ref="T18:T23" si="34">S18*365</f>
        <v>0</v>
      </c>
      <c r="U18" s="117">
        <f t="shared" ref="U18:U22" si="35">M18-T18</f>
        <v>0</v>
      </c>
      <c r="V18" s="117">
        <f t="shared" ref="V18:V23" si="36">U18/30</f>
        <v>0</v>
      </c>
      <c r="W18" s="117">
        <f t="shared" ref="W18:W23" si="37">FLOOR(V18,1)</f>
        <v>0</v>
      </c>
      <c r="X18" s="117">
        <f t="shared" ref="X18:X23" si="38">W18*30</f>
        <v>0</v>
      </c>
      <c r="Y18" s="109"/>
      <c r="Z18" s="109"/>
      <c r="AA18" s="109"/>
      <c r="AB18" s="139"/>
      <c r="AC18" s="133">
        <f>ROUND(IF(IF(O18&gt;12,6,O18*0.5)+IF(P18&gt;15,0.5,0)+IF(N18&gt;0,6,0)&gt;12,6,IF(O18&gt;12,6,O18*0.5)+IF(P18&gt;15,0.5,0)+IF(N18&gt;0,6,0)),3)</f>
        <v>0</v>
      </c>
      <c r="AD18" s="134"/>
      <c r="AE18" s="134"/>
      <c r="AF18" s="134"/>
      <c r="AG18" s="134"/>
      <c r="AH18" s="134"/>
      <c r="AI18" s="134"/>
      <c r="AJ18" s="134"/>
      <c r="AK18" s="134"/>
      <c r="AL18" s="134"/>
      <c r="AM18" s="134"/>
      <c r="AN18" s="134"/>
      <c r="AO18" s="134"/>
      <c r="AP18" s="134"/>
      <c r="AQ18" s="134"/>
      <c r="AR18" s="134"/>
      <c r="AS18" s="134"/>
      <c r="AT18" s="134"/>
      <c r="AU18" s="134"/>
      <c r="AV18" s="134"/>
      <c r="AW18" s="134"/>
      <c r="AX18" s="134"/>
      <c r="AY18" s="134"/>
      <c r="AZ18" s="134"/>
      <c r="BA18" s="134"/>
      <c r="BB18" s="134"/>
    </row>
    <row r="19" spans="1:54" ht="23.65" customHeight="1" thickTop="1" thickBot="1" x14ac:dyDescent="0.6">
      <c r="A19" s="677" t="s">
        <v>105</v>
      </c>
      <c r="B19" s="678"/>
      <c r="C19" s="678"/>
      <c r="D19" s="678"/>
      <c r="E19" s="678"/>
      <c r="F19" s="678"/>
      <c r="G19" s="679"/>
      <c r="H19" s="271" t="s">
        <v>30</v>
      </c>
      <c r="I19" s="671" t="s">
        <v>100</v>
      </c>
      <c r="J19" s="671"/>
      <c r="K19" s="671"/>
      <c r="L19" s="671"/>
      <c r="M19" s="99">
        <f>SUMIFS(M6:M15,G6:G15,"CS",H6:H15,"NON")</f>
        <v>0</v>
      </c>
      <c r="N19" s="118">
        <f t="shared" si="28"/>
        <v>0</v>
      </c>
      <c r="O19" s="119">
        <f t="shared" si="29"/>
        <v>0</v>
      </c>
      <c r="P19" s="120">
        <f t="shared" si="30"/>
        <v>0</v>
      </c>
      <c r="Q19" s="117">
        <f t="shared" si="31"/>
        <v>0</v>
      </c>
      <c r="R19" s="117">
        <f t="shared" si="32"/>
        <v>0</v>
      </c>
      <c r="S19" s="117">
        <f t="shared" si="33"/>
        <v>0</v>
      </c>
      <c r="T19" s="117">
        <f t="shared" si="34"/>
        <v>0</v>
      </c>
      <c r="U19" s="117">
        <f t="shared" si="35"/>
        <v>0</v>
      </c>
      <c r="V19" s="117">
        <f t="shared" si="36"/>
        <v>0</v>
      </c>
      <c r="W19" s="117">
        <f t="shared" si="37"/>
        <v>0</v>
      </c>
      <c r="X19" s="117">
        <f t="shared" si="38"/>
        <v>0</v>
      </c>
      <c r="Y19" s="109"/>
      <c r="Z19" s="109"/>
      <c r="AA19" s="109"/>
      <c r="AB19" s="139"/>
      <c r="AC19" s="133">
        <f>ROUND(IF(IF(O19&gt;12,3,O19*0.25)+IF(P19&gt;15,0.25,0)+IF(N19&gt;0,3,0)&gt;12,6,IF(O19&gt;12,3,O19*0.25)+IF(P19&gt;15,0.25,0)+IF(N19&gt;0,3,0)),3)</f>
        <v>0</v>
      </c>
      <c r="AD19" s="134"/>
      <c r="AE19" s="134"/>
      <c r="AF19" s="134"/>
      <c r="AG19" s="134"/>
      <c r="AH19" s="134"/>
      <c r="AI19" s="134"/>
      <c r="AJ19" s="134"/>
      <c r="AK19" s="134"/>
      <c r="AL19" s="134"/>
      <c r="AM19" s="134"/>
      <c r="AN19" s="134"/>
      <c r="AO19" s="134"/>
      <c r="AP19" s="134"/>
      <c r="AQ19" s="134"/>
      <c r="AR19" s="134"/>
      <c r="AS19" s="134"/>
      <c r="AT19" s="134"/>
      <c r="AU19" s="134"/>
      <c r="AV19" s="134"/>
      <c r="AW19" s="134"/>
      <c r="AX19" s="134"/>
      <c r="AY19" s="134"/>
      <c r="AZ19" s="134"/>
      <c r="BA19" s="134"/>
      <c r="BB19" s="134"/>
    </row>
    <row r="20" spans="1:54" ht="23.65" customHeight="1" thickTop="1" thickBot="1" x14ac:dyDescent="0.6">
      <c r="A20" s="680"/>
      <c r="B20" s="681"/>
      <c r="C20" s="681"/>
      <c r="D20" s="681"/>
      <c r="E20" s="681"/>
      <c r="F20" s="681"/>
      <c r="G20" s="682"/>
      <c r="H20" s="272" t="s">
        <v>101</v>
      </c>
      <c r="I20" s="671" t="s">
        <v>150</v>
      </c>
      <c r="J20" s="671"/>
      <c r="K20" s="671"/>
      <c r="L20" s="671"/>
      <c r="M20" s="99">
        <f>SUMIFS(M6:M15,G6:G15,"ALTRO",H6:H15,"SS")+ SUMIFS(M6:M15,G6:G15,"AT",H6:H15,"SS")+SUMIFS(M6:M15,G6:G15,"AA",H6:H15,"SS")</f>
        <v>0</v>
      </c>
      <c r="N20" s="121">
        <f t="shared" si="28"/>
        <v>0</v>
      </c>
      <c r="O20" s="122">
        <f t="shared" si="29"/>
        <v>0</v>
      </c>
      <c r="P20" s="123">
        <f t="shared" si="30"/>
        <v>0</v>
      </c>
      <c r="Q20" s="117">
        <f t="shared" si="31"/>
        <v>0</v>
      </c>
      <c r="R20" s="117">
        <f t="shared" si="32"/>
        <v>0</v>
      </c>
      <c r="S20" s="117">
        <f t="shared" si="33"/>
        <v>0</v>
      </c>
      <c r="T20" s="117">
        <f t="shared" si="34"/>
        <v>0</v>
      </c>
      <c r="U20" s="117">
        <f t="shared" si="35"/>
        <v>0</v>
      </c>
      <c r="V20" s="117">
        <f t="shared" si="36"/>
        <v>0</v>
      </c>
      <c r="W20" s="117">
        <f t="shared" si="37"/>
        <v>0</v>
      </c>
      <c r="X20" s="117">
        <f t="shared" si="38"/>
        <v>0</v>
      </c>
      <c r="Y20" s="109"/>
      <c r="Z20" s="109"/>
      <c r="AA20" s="109"/>
      <c r="AB20" s="139"/>
      <c r="AC20" s="133">
        <f>ROUND(IF(IF(O20&gt;12,1.8,O20*0.15)+IF(P20&gt;15,0.15,0)+IF(N20&gt;0,1.8,0)&gt;12,1.8,IF(O20&gt;12,1.8,O20*0.15)+IF(P20&gt;15,0.15,0)+IF(N20&gt;0,1.8,0)),3)</f>
        <v>0</v>
      </c>
      <c r="AD20" s="134"/>
      <c r="AE20" s="134"/>
      <c r="AF20" s="134"/>
      <c r="AG20" s="134"/>
      <c r="AH20" s="134"/>
      <c r="AI20" s="134"/>
      <c r="AJ20" s="134"/>
      <c r="AK20" s="134"/>
      <c r="AL20" s="134"/>
      <c r="AM20" s="134"/>
      <c r="AN20" s="134"/>
      <c r="AO20" s="134"/>
      <c r="AP20" s="134"/>
      <c r="AQ20" s="134"/>
      <c r="AR20" s="134"/>
      <c r="AS20" s="134"/>
      <c r="AT20" s="134"/>
      <c r="AU20" s="134"/>
      <c r="AV20" s="134"/>
      <c r="AW20" s="134"/>
      <c r="AX20" s="134"/>
      <c r="AY20" s="134"/>
      <c r="AZ20" s="134"/>
      <c r="BA20" s="134"/>
      <c r="BB20" s="134"/>
    </row>
    <row r="21" spans="1:54" ht="23.65" customHeight="1" thickTop="1" thickBot="1" x14ac:dyDescent="0.6">
      <c r="A21" s="680"/>
      <c r="B21" s="681"/>
      <c r="C21" s="681"/>
      <c r="D21" s="681"/>
      <c r="E21" s="681"/>
      <c r="F21" s="681"/>
      <c r="G21" s="682"/>
      <c r="H21" s="272" t="s">
        <v>101</v>
      </c>
      <c r="I21" s="671" t="s">
        <v>100</v>
      </c>
      <c r="J21" s="671"/>
      <c r="K21" s="671"/>
      <c r="L21" s="671"/>
      <c r="M21" s="99">
        <f>SUMIFS(M6:M15,G6:G15,"ALTRO",H6:H15,"NON")+      SUMIFS(M6:M15,G6:G15,"Aa",H6:H15,"NON")+    SUMIFS(M6:M15,G6:G15,"AT",H6:H15,"NON")</f>
        <v>0</v>
      </c>
      <c r="N21" s="124">
        <f t="shared" si="28"/>
        <v>0</v>
      </c>
      <c r="O21" s="125">
        <f t="shared" si="29"/>
        <v>0</v>
      </c>
      <c r="P21" s="126">
        <f t="shared" si="30"/>
        <v>0</v>
      </c>
      <c r="Q21" s="117">
        <f t="shared" si="31"/>
        <v>0</v>
      </c>
      <c r="R21" s="117">
        <f t="shared" si="32"/>
        <v>0</v>
      </c>
      <c r="S21" s="117">
        <f t="shared" si="33"/>
        <v>0</v>
      </c>
      <c r="T21" s="117">
        <f t="shared" si="34"/>
        <v>0</v>
      </c>
      <c r="U21" s="117">
        <f t="shared" si="35"/>
        <v>0</v>
      </c>
      <c r="V21" s="117">
        <f t="shared" si="36"/>
        <v>0</v>
      </c>
      <c r="W21" s="117">
        <f t="shared" si="37"/>
        <v>0</v>
      </c>
      <c r="X21" s="117">
        <f t="shared" si="38"/>
        <v>0</v>
      </c>
      <c r="Y21" s="109"/>
      <c r="Z21" s="109"/>
      <c r="AA21" s="109"/>
      <c r="AB21" s="139"/>
      <c r="AC21" s="133">
        <f>ROUND(IF(IF(O21&gt;12,0.9,O21*0.075)+IF(P21&gt;15,0.075,0)+IF(N21&gt;0,0.9,0)&gt;12,0.9,IF(O21&gt;12,0.9,O21*0.075)+IF(P21&gt;15,0.075,0)+IF(N21&gt;0,0.9,0)),3)</f>
        <v>0</v>
      </c>
      <c r="AD21" s="134"/>
      <c r="AE21" s="134"/>
      <c r="AF21" s="134"/>
      <c r="AG21" s="134"/>
      <c r="AH21" s="134"/>
      <c r="AI21" s="134"/>
      <c r="AJ21" s="134"/>
      <c r="AK21" s="134"/>
      <c r="AL21" s="134"/>
      <c r="AM21" s="134"/>
      <c r="AN21" s="134"/>
      <c r="AO21" s="134"/>
      <c r="AP21" s="134"/>
      <c r="AQ21" s="134"/>
      <c r="AR21" s="134"/>
      <c r="AS21" s="134"/>
      <c r="AT21" s="134"/>
      <c r="AU21" s="134"/>
      <c r="AV21" s="134"/>
      <c r="AW21" s="134"/>
      <c r="AX21" s="134"/>
      <c r="AY21" s="134"/>
      <c r="AZ21" s="134"/>
      <c r="BA21" s="134"/>
      <c r="BB21" s="134"/>
    </row>
    <row r="22" spans="1:54" ht="23.65" customHeight="1" thickTop="1" thickBot="1" x14ac:dyDescent="0.6">
      <c r="A22" s="823" t="s">
        <v>109</v>
      </c>
      <c r="B22" s="824"/>
      <c r="C22" s="824"/>
      <c r="D22" s="824"/>
      <c r="E22" s="824"/>
      <c r="F22" s="645" t="str">
        <f>IF(+Anno_1=0,"",+Anno_1)</f>
        <v/>
      </c>
      <c r="G22" s="646"/>
      <c r="H22" s="272" t="s">
        <v>101</v>
      </c>
      <c r="I22" s="671" t="s">
        <v>154</v>
      </c>
      <c r="J22" s="671"/>
      <c r="K22" s="671"/>
      <c r="L22" s="671"/>
      <c r="M22" s="99">
        <f>SUMIFS(M6:M15,G6:G15,"ALTRO",H6:H15,"ENTE")</f>
        <v>0</v>
      </c>
      <c r="N22" s="127">
        <f t="shared" si="28"/>
        <v>0</v>
      </c>
      <c r="O22" s="128">
        <f t="shared" si="29"/>
        <v>0</v>
      </c>
      <c r="P22" s="129">
        <f t="shared" si="30"/>
        <v>0</v>
      </c>
      <c r="Q22" s="117">
        <f t="shared" si="31"/>
        <v>0</v>
      </c>
      <c r="R22" s="117">
        <f t="shared" si="32"/>
        <v>0</v>
      </c>
      <c r="S22" s="117">
        <f t="shared" si="33"/>
        <v>0</v>
      </c>
      <c r="T22" s="117">
        <f t="shared" si="34"/>
        <v>0</v>
      </c>
      <c r="U22" s="117">
        <f t="shared" si="35"/>
        <v>0</v>
      </c>
      <c r="V22" s="117">
        <f t="shared" si="36"/>
        <v>0</v>
      </c>
      <c r="W22" s="117">
        <f t="shared" si="37"/>
        <v>0</v>
      </c>
      <c r="X22" s="117">
        <f t="shared" si="38"/>
        <v>0</v>
      </c>
      <c r="Y22" s="109"/>
      <c r="Z22" s="109"/>
      <c r="AA22" s="109"/>
      <c r="AB22" s="139"/>
      <c r="AC22" s="133">
        <f>ROUND(IF(IF(O22&gt;12,0.6,O22*0.05)+IF(P22&gt;15,0.05,0)+IF(N22&gt;0,0.6,0)&gt;12,0.6,IF(O22&gt;12,0.6,O22*0.05)+IF(P22&gt;15,0.05,0)+IF(N22&gt;0,0.6,0)),3)</f>
        <v>0</v>
      </c>
      <c r="AD22" s="134"/>
      <c r="AE22" s="134"/>
      <c r="AF22" s="134"/>
      <c r="AG22" s="134"/>
      <c r="AH22" s="134"/>
      <c r="AI22" s="134"/>
      <c r="AJ22" s="134"/>
      <c r="AK22" s="134"/>
      <c r="AL22" s="134"/>
      <c r="AM22" s="134"/>
      <c r="AN22" s="134"/>
      <c r="AO22" s="134"/>
      <c r="AP22" s="134"/>
      <c r="AQ22" s="134"/>
      <c r="AR22" s="134"/>
      <c r="AS22" s="134"/>
      <c r="AT22" s="134"/>
      <c r="AU22" s="134"/>
      <c r="AV22" s="134"/>
      <c r="AW22" s="134"/>
      <c r="AX22" s="134"/>
      <c r="AY22" s="134"/>
      <c r="AZ22" s="134"/>
      <c r="BA22" s="134"/>
      <c r="BB22" s="134"/>
    </row>
    <row r="23" spans="1:54" ht="23.65" customHeight="1" thickTop="1" thickBot="1" x14ac:dyDescent="0.6">
      <c r="A23" s="825"/>
      <c r="B23" s="826"/>
      <c r="C23" s="826"/>
      <c r="D23" s="826"/>
      <c r="E23" s="826"/>
      <c r="F23" s="647"/>
      <c r="G23" s="648"/>
      <c r="H23" s="668" t="s">
        <v>110</v>
      </c>
      <c r="I23" s="669"/>
      <c r="J23" s="669"/>
      <c r="K23" s="669"/>
      <c r="L23" s="670"/>
      <c r="M23" s="94">
        <f>SUM(M18:M22)</f>
        <v>0</v>
      </c>
      <c r="N23" s="206">
        <f t="shared" si="28"/>
        <v>0</v>
      </c>
      <c r="O23" s="207">
        <f t="shared" si="29"/>
        <v>0</v>
      </c>
      <c r="P23" s="208">
        <f t="shared" si="30"/>
        <v>0</v>
      </c>
      <c r="Q23" s="113">
        <f t="shared" si="31"/>
        <v>0</v>
      </c>
      <c r="R23" s="113">
        <f>M23/365</f>
        <v>0</v>
      </c>
      <c r="S23" s="113">
        <f t="shared" si="33"/>
        <v>0</v>
      </c>
      <c r="T23" s="113">
        <f t="shared" si="34"/>
        <v>0</v>
      </c>
      <c r="U23" s="113">
        <f>M23-T23</f>
        <v>0</v>
      </c>
      <c r="V23" s="113">
        <f t="shared" si="36"/>
        <v>0</v>
      </c>
      <c r="W23" s="113">
        <f t="shared" si="37"/>
        <v>0</v>
      </c>
      <c r="X23" s="113">
        <f t="shared" si="38"/>
        <v>0</v>
      </c>
      <c r="Y23" s="109"/>
      <c r="Z23" s="109"/>
      <c r="AA23" s="109"/>
      <c r="AB23" s="139"/>
      <c r="AC23" s="205">
        <f>IF(SUM(AC18:AC22)&gt;6,6,SUM(AC18:AC22))</f>
        <v>0</v>
      </c>
      <c r="AD23" s="134"/>
      <c r="AE23" s="134"/>
      <c r="AF23" s="134"/>
      <c r="AG23" s="134"/>
      <c r="AH23" s="134"/>
      <c r="AI23" s="134"/>
      <c r="AJ23" s="134"/>
      <c r="AK23" s="134"/>
      <c r="AL23" s="134"/>
      <c r="AM23" s="134"/>
      <c r="AN23" s="134"/>
      <c r="AO23" s="134"/>
      <c r="AP23" s="134"/>
      <c r="AQ23" s="134"/>
      <c r="AR23" s="134"/>
      <c r="AS23" s="134"/>
      <c r="AT23" s="134"/>
      <c r="AU23" s="134"/>
      <c r="AV23" s="134"/>
      <c r="AW23" s="134"/>
      <c r="AX23" s="134"/>
      <c r="AY23" s="134"/>
      <c r="AZ23" s="134"/>
      <c r="BA23" s="134"/>
      <c r="BB23" s="134"/>
    </row>
    <row r="24" spans="1:54" ht="22.9" x14ac:dyDescent="0.4">
      <c r="A24" s="263"/>
      <c r="B24" s="263"/>
      <c r="C24" s="263"/>
      <c r="D24" s="263"/>
      <c r="E24" s="263"/>
      <c r="F24" s="263"/>
      <c r="G24" s="263"/>
      <c r="H24" s="143"/>
      <c r="I24" s="144"/>
      <c r="J24" s="145"/>
      <c r="K24" s="145"/>
      <c r="L24" s="145"/>
      <c r="M24" s="140"/>
      <c r="N24" s="146"/>
      <c r="O24" s="146"/>
      <c r="P24" s="146"/>
      <c r="Q24" s="109"/>
      <c r="R24" s="109"/>
      <c r="S24" s="109"/>
      <c r="T24" s="109"/>
      <c r="U24" s="109"/>
      <c r="V24" s="109"/>
      <c r="W24" s="109"/>
      <c r="X24" s="109"/>
      <c r="Y24" s="109"/>
      <c r="Z24" s="109"/>
      <c r="AA24" s="109"/>
      <c r="AB24" s="139"/>
      <c r="AC24" s="147"/>
      <c r="AD24" s="134"/>
      <c r="AE24" s="134"/>
      <c r="AF24" s="134"/>
      <c r="AG24" s="134"/>
      <c r="AH24" s="134"/>
      <c r="AI24" s="134"/>
      <c r="AJ24" s="134"/>
      <c r="AK24" s="134"/>
      <c r="AL24" s="134"/>
      <c r="AM24" s="134"/>
      <c r="AN24" s="134"/>
      <c r="AO24" s="134"/>
      <c r="AP24" s="134"/>
      <c r="AQ24" s="134"/>
      <c r="AR24" s="134"/>
      <c r="AS24" s="134"/>
      <c r="AT24" s="134"/>
      <c r="AU24" s="134"/>
      <c r="AV24" s="134"/>
      <c r="AW24" s="134"/>
      <c r="AX24" s="134"/>
      <c r="AY24" s="134"/>
      <c r="AZ24" s="134"/>
      <c r="BA24" s="134"/>
      <c r="BB24" s="134"/>
    </row>
    <row r="25" spans="1:54" ht="22.5" thickBot="1" x14ac:dyDescent="0.6">
      <c r="A25" s="263"/>
      <c r="B25" s="263"/>
      <c r="C25" s="263"/>
      <c r="D25" s="263"/>
      <c r="E25" s="263"/>
      <c r="F25" s="263"/>
      <c r="G25" s="263"/>
      <c r="H25" s="139"/>
      <c r="I25" s="139"/>
      <c r="J25" s="139"/>
      <c r="K25" s="139"/>
      <c r="L25" s="139"/>
      <c r="M25" s="140"/>
      <c r="N25" s="141" t="s">
        <v>85</v>
      </c>
      <c r="O25" s="141" t="s">
        <v>86</v>
      </c>
      <c r="P25" s="141" t="s">
        <v>87</v>
      </c>
      <c r="Q25" s="113"/>
      <c r="R25" s="113"/>
      <c r="S25" s="113"/>
      <c r="T25" s="113"/>
      <c r="U25" s="113"/>
      <c r="V25" s="113"/>
      <c r="W25" s="113"/>
      <c r="X25" s="113"/>
      <c r="Y25" s="109"/>
      <c r="Z25" s="109"/>
      <c r="AA25" s="109"/>
      <c r="AB25" s="139"/>
      <c r="AC25" s="142" t="s">
        <v>103</v>
      </c>
      <c r="AD25" s="134"/>
      <c r="AE25" s="134"/>
      <c r="AF25" s="134"/>
      <c r="AG25" s="134"/>
      <c r="AH25" s="134"/>
      <c r="AI25" s="134"/>
      <c r="AJ25" s="134"/>
      <c r="AK25" s="134"/>
      <c r="AL25" s="134"/>
      <c r="AM25" s="134"/>
      <c r="AN25" s="134"/>
      <c r="AO25" s="134"/>
      <c r="AP25" s="134"/>
      <c r="AQ25" s="134"/>
      <c r="AR25" s="134"/>
      <c r="AS25" s="134"/>
      <c r="AT25" s="134"/>
      <c r="AU25" s="134"/>
      <c r="AV25" s="134"/>
      <c r="AW25" s="134"/>
      <c r="AX25" s="134"/>
      <c r="AY25" s="134"/>
      <c r="AZ25" s="134"/>
      <c r="BA25" s="134"/>
      <c r="BB25" s="134"/>
    </row>
    <row r="26" spans="1:54" ht="23.25" thickTop="1" thickBot="1" x14ac:dyDescent="0.6">
      <c r="A26" s="814" t="s">
        <v>102</v>
      </c>
      <c r="B26" s="815"/>
      <c r="C26" s="815"/>
      <c r="D26" s="815"/>
      <c r="E26" s="815"/>
      <c r="F26" s="815"/>
      <c r="G26" s="816"/>
      <c r="H26" s="273" t="s">
        <v>37</v>
      </c>
      <c r="I26" s="718" t="s">
        <v>150</v>
      </c>
      <c r="J26" s="719"/>
      <c r="K26" s="719"/>
      <c r="L26" s="720"/>
      <c r="M26" s="99">
        <f>SUMIFS(M6:M15,G6:G15,"AA",H6:H15,"ss")</f>
        <v>0</v>
      </c>
      <c r="N26" s="130">
        <f t="shared" ref="N26:N31" si="39">FLOOR(R26,1)</f>
        <v>0</v>
      </c>
      <c r="O26" s="131">
        <f t="shared" ref="O26:O31" si="40">FLOOR(V26,1)</f>
        <v>0</v>
      </c>
      <c r="P26" s="132">
        <f t="shared" ref="P26:P31" si="41">U26-X26</f>
        <v>0</v>
      </c>
      <c r="Q26" s="113">
        <f t="shared" ref="Q26:Q31" si="42">T26+X26+Y26</f>
        <v>0</v>
      </c>
      <c r="R26" s="113">
        <f t="shared" ref="R26:R30" si="43">M26/365</f>
        <v>0</v>
      </c>
      <c r="S26" s="113">
        <f t="shared" ref="S26:S31" si="44">FLOOR(R26,1)</f>
        <v>0</v>
      </c>
      <c r="T26" s="113">
        <f t="shared" ref="T26:T31" si="45">S26*365</f>
        <v>0</v>
      </c>
      <c r="U26" s="113">
        <f t="shared" ref="U26:U30" si="46">M26-T26</f>
        <v>0</v>
      </c>
      <c r="V26" s="113">
        <f t="shared" ref="V26:V31" si="47">U26/30</f>
        <v>0</v>
      </c>
      <c r="W26" s="113">
        <f t="shared" ref="W26:W31" si="48">FLOOR(V26,1)</f>
        <v>0</v>
      </c>
      <c r="X26" s="113">
        <f t="shared" ref="X26:X31" si="49">W26*30</f>
        <v>0</v>
      </c>
      <c r="Y26" s="109"/>
      <c r="Z26" s="109"/>
      <c r="AA26" s="109"/>
      <c r="AB26" s="139"/>
      <c r="AC26" s="133">
        <f>ROUND(IF(IF(O26&gt;12,6,O26*0.5)+IF(P26&gt;15,0.5,0)+IF(N26&gt;0,6,0)&gt;12,6,IF(O26&gt;12,6,O26*0.5)+IF(P26&gt;15,0.5,0)+IF(N26&gt;0,6,0)),3)</f>
        <v>0</v>
      </c>
      <c r="AD26" s="134"/>
      <c r="AE26" s="134"/>
      <c r="AF26" s="134"/>
      <c r="AG26" s="134"/>
      <c r="AH26" s="134"/>
      <c r="AI26" s="134"/>
      <c r="AJ26" s="134"/>
      <c r="AK26" s="134"/>
      <c r="AL26" s="134"/>
      <c r="AM26" s="134"/>
      <c r="AN26" s="134"/>
      <c r="AO26" s="134"/>
      <c r="AP26" s="134"/>
      <c r="AQ26" s="134"/>
      <c r="AR26" s="134"/>
      <c r="AS26" s="134"/>
      <c r="AT26" s="134"/>
      <c r="AU26" s="134"/>
      <c r="AV26" s="134"/>
      <c r="AW26" s="134"/>
      <c r="AX26" s="134"/>
      <c r="AY26" s="134"/>
      <c r="AZ26" s="134"/>
      <c r="BA26" s="134"/>
      <c r="BB26" s="134"/>
    </row>
    <row r="27" spans="1:54" ht="23.65" customHeight="1" thickTop="1" thickBot="1" x14ac:dyDescent="0.6">
      <c r="A27" s="808" t="s">
        <v>104</v>
      </c>
      <c r="B27" s="809"/>
      <c r="C27" s="809"/>
      <c r="D27" s="809"/>
      <c r="E27" s="809"/>
      <c r="F27" s="809"/>
      <c r="G27" s="810"/>
      <c r="H27" s="273" t="s">
        <v>37</v>
      </c>
      <c r="I27" s="718" t="s">
        <v>100</v>
      </c>
      <c r="J27" s="719"/>
      <c r="K27" s="719"/>
      <c r="L27" s="720"/>
      <c r="M27" s="99">
        <f>SUMIFS(M6:M15,G6:G15,"AA",H6:H15,"NON")</f>
        <v>0</v>
      </c>
      <c r="N27" s="121">
        <f t="shared" si="39"/>
        <v>0</v>
      </c>
      <c r="O27" s="122">
        <f t="shared" si="40"/>
        <v>0</v>
      </c>
      <c r="P27" s="123">
        <f t="shared" si="41"/>
        <v>0</v>
      </c>
      <c r="Q27" s="113">
        <f t="shared" si="42"/>
        <v>0</v>
      </c>
      <c r="R27" s="113">
        <f t="shared" si="43"/>
        <v>0</v>
      </c>
      <c r="S27" s="113">
        <f t="shared" si="44"/>
        <v>0</v>
      </c>
      <c r="T27" s="113">
        <f t="shared" si="45"/>
        <v>0</v>
      </c>
      <c r="U27" s="113">
        <f t="shared" si="46"/>
        <v>0</v>
      </c>
      <c r="V27" s="113">
        <f t="shared" si="47"/>
        <v>0</v>
      </c>
      <c r="W27" s="113">
        <f t="shared" si="48"/>
        <v>0</v>
      </c>
      <c r="X27" s="113">
        <f t="shared" si="49"/>
        <v>0</v>
      </c>
      <c r="Y27" s="109"/>
      <c r="Z27" s="109"/>
      <c r="AA27" s="109"/>
      <c r="AB27" s="139"/>
      <c r="AC27" s="133">
        <f>IF(IF(O27&gt;12,3,O27*0.25)+IF(P27&gt;15,0.25,0)+IF(N27&gt;0,3,0)&gt;12,6,IF(O27&gt;12,3,O27*0.25)+IF(P27&gt;15,0.25,0)+IF(N27&gt;0,3,0))</f>
        <v>0</v>
      </c>
      <c r="AD27" s="134"/>
      <c r="AE27" s="134"/>
      <c r="AF27" s="134"/>
      <c r="AG27" s="134"/>
      <c r="AH27" s="134"/>
      <c r="AI27" s="134"/>
      <c r="AJ27" s="134"/>
      <c r="AK27" s="134"/>
      <c r="AL27" s="134"/>
      <c r="AM27" s="134"/>
      <c r="AN27" s="134"/>
      <c r="AO27" s="134"/>
      <c r="AP27" s="134"/>
      <c r="AQ27" s="134"/>
      <c r="AR27" s="134"/>
      <c r="AS27" s="134"/>
      <c r="AT27" s="134"/>
      <c r="AU27" s="134"/>
      <c r="AV27" s="134"/>
      <c r="AW27" s="134"/>
      <c r="AX27" s="134"/>
      <c r="AY27" s="134"/>
      <c r="AZ27" s="134"/>
      <c r="BA27" s="134"/>
      <c r="BB27" s="134"/>
    </row>
    <row r="28" spans="1:54" ht="23.65" customHeight="1" thickTop="1" thickBot="1" x14ac:dyDescent="0.6">
      <c r="A28" s="811"/>
      <c r="B28" s="812"/>
      <c r="C28" s="812"/>
      <c r="D28" s="812"/>
      <c r="E28" s="812"/>
      <c r="F28" s="812"/>
      <c r="G28" s="813"/>
      <c r="H28" s="274" t="s">
        <v>101</v>
      </c>
      <c r="I28" s="718" t="s">
        <v>150</v>
      </c>
      <c r="J28" s="719"/>
      <c r="K28" s="719"/>
      <c r="L28" s="720"/>
      <c r="M28" s="99">
        <f xml:space="preserve">   SUMIFS(M6:M15,G6:G15,"ALTRO",H6:H15,"SS")   +     SUMIFS(M6:M15,G6:G15,"CS",H6:H15,"SS")+SUMIFS(M6:M15,G6:G15,"AT",H6:H15,"SS")</f>
        <v>0</v>
      </c>
      <c r="N28" s="121">
        <f t="shared" si="39"/>
        <v>0</v>
      </c>
      <c r="O28" s="122">
        <f t="shared" si="40"/>
        <v>0</v>
      </c>
      <c r="P28" s="123">
        <f t="shared" si="41"/>
        <v>0</v>
      </c>
      <c r="Q28" s="113">
        <f t="shared" si="42"/>
        <v>0</v>
      </c>
      <c r="R28" s="113">
        <f t="shared" si="43"/>
        <v>0</v>
      </c>
      <c r="S28" s="113">
        <f t="shared" si="44"/>
        <v>0</v>
      </c>
      <c r="T28" s="113">
        <f t="shared" si="45"/>
        <v>0</v>
      </c>
      <c r="U28" s="113">
        <f t="shared" si="46"/>
        <v>0</v>
      </c>
      <c r="V28" s="113">
        <f t="shared" si="47"/>
        <v>0</v>
      </c>
      <c r="W28" s="113">
        <f t="shared" si="48"/>
        <v>0</v>
      </c>
      <c r="X28" s="113">
        <f t="shared" si="49"/>
        <v>0</v>
      </c>
      <c r="Y28" s="109"/>
      <c r="Z28" s="109"/>
      <c r="AA28" s="109"/>
      <c r="AB28" s="139"/>
      <c r="AC28" s="133">
        <f>ROUND(IF(IF(O28&gt;12,1.2,O28*0.1)+IF(P28&gt;15,0.1,0)+IF(N28&gt;0,1.2,0)&gt;12,1.2,IF(O28&gt;12,1.2,O28*0.1)+IF(P28&gt;15,0.1,0)+IF(N28&gt;0,1.2,0)),3)</f>
        <v>0</v>
      </c>
      <c r="AD28" s="134"/>
      <c r="AE28" s="134"/>
      <c r="AF28" s="134"/>
      <c r="AG28" s="134"/>
      <c r="AH28" s="134"/>
      <c r="AI28" s="134"/>
      <c r="AJ28" s="134"/>
      <c r="AK28" s="134"/>
      <c r="AL28" s="134"/>
      <c r="AM28" s="134"/>
      <c r="AN28" s="134"/>
      <c r="AO28" s="134"/>
      <c r="AP28" s="134"/>
      <c r="AQ28" s="134"/>
      <c r="AR28" s="134"/>
      <c r="AS28" s="134"/>
      <c r="AT28" s="134"/>
      <c r="AU28" s="134"/>
      <c r="AV28" s="134"/>
      <c r="AW28" s="134"/>
      <c r="AX28" s="134"/>
      <c r="AY28" s="134"/>
      <c r="AZ28" s="134"/>
      <c r="BA28" s="134"/>
      <c r="BB28" s="134"/>
    </row>
    <row r="29" spans="1:54" ht="23.65" customHeight="1" thickTop="1" thickBot="1" x14ac:dyDescent="0.6">
      <c r="A29" s="811"/>
      <c r="B29" s="812"/>
      <c r="C29" s="812"/>
      <c r="D29" s="812"/>
      <c r="E29" s="812"/>
      <c r="F29" s="812"/>
      <c r="G29" s="813"/>
      <c r="H29" s="274" t="s">
        <v>101</v>
      </c>
      <c r="I29" s="718" t="s">
        <v>100</v>
      </c>
      <c r="J29" s="719"/>
      <c r="K29" s="719"/>
      <c r="L29" s="720"/>
      <c r="M29" s="99">
        <f>SUMIFS(M6:M15,G6:G15,"ALTRO",H6:H15,"NON")     +SUMIFS(M6:M15,G6:G15,"cs",H6:H15,"NON")      +SUMIFS(M6:M15,G6:G15,"AT",H6:H15,"NON")</f>
        <v>0</v>
      </c>
      <c r="N29" s="121">
        <f t="shared" si="39"/>
        <v>0</v>
      </c>
      <c r="O29" s="122">
        <f t="shared" si="40"/>
        <v>0</v>
      </c>
      <c r="P29" s="123">
        <f t="shared" si="41"/>
        <v>0</v>
      </c>
      <c r="Q29" s="113">
        <f t="shared" si="42"/>
        <v>0</v>
      </c>
      <c r="R29" s="113">
        <f t="shared" si="43"/>
        <v>0</v>
      </c>
      <c r="S29" s="113">
        <f t="shared" si="44"/>
        <v>0</v>
      </c>
      <c r="T29" s="113">
        <f t="shared" si="45"/>
        <v>0</v>
      </c>
      <c r="U29" s="113">
        <f t="shared" si="46"/>
        <v>0</v>
      </c>
      <c r="V29" s="113">
        <f t="shared" si="47"/>
        <v>0</v>
      </c>
      <c r="W29" s="113">
        <f t="shared" si="48"/>
        <v>0</v>
      </c>
      <c r="X29" s="113">
        <f t="shared" si="49"/>
        <v>0</v>
      </c>
      <c r="Y29" s="109"/>
      <c r="Z29" s="109"/>
      <c r="AA29" s="109"/>
      <c r="AB29" s="139"/>
      <c r="AC29" s="133">
        <f>ROUND(IF(IF(O29&gt;12,0.6,O29*0.05)+IF(P29&gt;15,0.05,0)+IF(N29&gt;0,0.6,0)&gt;12,0.6,IF(O29&gt;12,0.6,O29*0.05)+IF(P29&gt;15,0.05,0)+IF(N29&gt;0,0.6,0)),3)</f>
        <v>0</v>
      </c>
      <c r="AD29" s="134"/>
      <c r="AE29" s="134"/>
      <c r="AF29" s="134"/>
      <c r="AG29" s="134"/>
      <c r="AH29" s="134"/>
      <c r="AI29" s="134"/>
      <c r="AJ29" s="134"/>
      <c r="AK29" s="134"/>
      <c r="AL29" s="134"/>
      <c r="AM29" s="134"/>
      <c r="AN29" s="134"/>
      <c r="AO29" s="134"/>
      <c r="AP29" s="134"/>
      <c r="AQ29" s="134"/>
      <c r="AR29" s="134"/>
      <c r="AS29" s="134"/>
      <c r="AT29" s="134"/>
      <c r="AU29" s="134"/>
      <c r="AV29" s="134"/>
      <c r="AW29" s="134"/>
      <c r="AX29" s="134"/>
      <c r="AY29" s="134"/>
      <c r="AZ29" s="134"/>
      <c r="BA29" s="134"/>
      <c r="BB29" s="134"/>
    </row>
    <row r="30" spans="1:54" ht="23.65" customHeight="1" thickTop="1" thickBot="1" x14ac:dyDescent="0.6">
      <c r="A30" s="817" t="s">
        <v>109</v>
      </c>
      <c r="B30" s="818"/>
      <c r="C30" s="818"/>
      <c r="D30" s="818"/>
      <c r="E30" s="818"/>
      <c r="F30" s="770" t="str">
        <f>IF(+Anno_1=0,"",+Anno_1)</f>
        <v/>
      </c>
      <c r="G30" s="771"/>
      <c r="H30" s="274" t="s">
        <v>101</v>
      </c>
      <c r="I30" s="718" t="s">
        <v>154</v>
      </c>
      <c r="J30" s="719"/>
      <c r="K30" s="719"/>
      <c r="L30" s="720"/>
      <c r="M30" s="194">
        <f>SUMIFS(M6:M15,G6:G15,"ALTRO",H6:H15,"ENTE")</f>
        <v>0</v>
      </c>
      <c r="N30" s="118">
        <f t="shared" si="39"/>
        <v>0</v>
      </c>
      <c r="O30" s="119">
        <f t="shared" si="40"/>
        <v>0</v>
      </c>
      <c r="P30" s="120">
        <f t="shared" si="41"/>
        <v>0</v>
      </c>
      <c r="Q30" s="113">
        <f t="shared" si="42"/>
        <v>0</v>
      </c>
      <c r="R30" s="113">
        <f t="shared" si="43"/>
        <v>0</v>
      </c>
      <c r="S30" s="113">
        <f t="shared" si="44"/>
        <v>0</v>
      </c>
      <c r="T30" s="113">
        <f t="shared" si="45"/>
        <v>0</v>
      </c>
      <c r="U30" s="113">
        <f t="shared" si="46"/>
        <v>0</v>
      </c>
      <c r="V30" s="113">
        <f t="shared" si="47"/>
        <v>0</v>
      </c>
      <c r="W30" s="113">
        <f t="shared" si="48"/>
        <v>0</v>
      </c>
      <c r="X30" s="113">
        <f t="shared" si="49"/>
        <v>0</v>
      </c>
      <c r="Y30" s="109"/>
      <c r="Z30" s="109"/>
      <c r="AA30" s="109"/>
      <c r="AB30" s="139"/>
      <c r="AC30" s="133">
        <f>ROUND(IF(IF(O30&gt;12,0.6,O30*0.05)+IF(P30&gt;15,0.05,0)+IF(N30&gt;0,0.6,0)&gt;12,0.6,IF(O30&gt;12,0.6,O30*0.05)+IF(P30&gt;15,0.05,0)+IF(N30&gt;0,0.6,0)),3)</f>
        <v>0</v>
      </c>
      <c r="AD30" s="134"/>
      <c r="AE30" s="134"/>
      <c r="AF30" s="134"/>
      <c r="AG30" s="134"/>
      <c r="AH30" s="134"/>
      <c r="AI30" s="134"/>
      <c r="AJ30" s="134"/>
      <c r="AK30" s="134"/>
      <c r="AL30" s="134"/>
      <c r="AM30" s="134"/>
      <c r="AN30" s="134"/>
      <c r="AO30" s="134"/>
      <c r="AP30" s="134"/>
      <c r="AQ30" s="134"/>
      <c r="AR30" s="134"/>
      <c r="AS30" s="134"/>
      <c r="AT30" s="134"/>
      <c r="AU30" s="134"/>
      <c r="AV30" s="134"/>
      <c r="AW30" s="134"/>
      <c r="AX30" s="134"/>
      <c r="AY30" s="134"/>
      <c r="AZ30" s="134"/>
      <c r="BA30" s="134"/>
      <c r="BB30" s="134"/>
    </row>
    <row r="31" spans="1:54" ht="23.65" customHeight="1" thickTop="1" thickBot="1" x14ac:dyDescent="0.6">
      <c r="A31" s="819"/>
      <c r="B31" s="820"/>
      <c r="C31" s="820"/>
      <c r="D31" s="820"/>
      <c r="E31" s="820"/>
      <c r="F31" s="772"/>
      <c r="G31" s="773"/>
      <c r="H31" s="668" t="s">
        <v>110</v>
      </c>
      <c r="I31" s="669"/>
      <c r="J31" s="669"/>
      <c r="K31" s="669"/>
      <c r="L31" s="670"/>
      <c r="M31" s="98">
        <f>SUM(M26:M30)</f>
        <v>0</v>
      </c>
      <c r="N31" s="209">
        <f t="shared" si="39"/>
        <v>0</v>
      </c>
      <c r="O31" s="207">
        <f t="shared" si="40"/>
        <v>0</v>
      </c>
      <c r="P31" s="208">
        <f t="shared" si="41"/>
        <v>0</v>
      </c>
      <c r="Q31" s="113">
        <f t="shared" si="42"/>
        <v>0</v>
      </c>
      <c r="R31" s="113">
        <f>M31/365</f>
        <v>0</v>
      </c>
      <c r="S31" s="113">
        <f t="shared" si="44"/>
        <v>0</v>
      </c>
      <c r="T31" s="113">
        <f t="shared" si="45"/>
        <v>0</v>
      </c>
      <c r="U31" s="113">
        <f>M31-T31</f>
        <v>0</v>
      </c>
      <c r="V31" s="113">
        <f t="shared" si="47"/>
        <v>0</v>
      </c>
      <c r="W31" s="113">
        <f t="shared" si="48"/>
        <v>0</v>
      </c>
      <c r="X31" s="113">
        <f t="shared" si="49"/>
        <v>0</v>
      </c>
      <c r="Y31" s="109"/>
      <c r="Z31" s="109"/>
      <c r="AA31" s="109"/>
      <c r="AB31" s="139"/>
      <c r="AC31" s="205">
        <f>IF(SUM(AC26:AC30)&gt;6,6,SUM(AC26:AC30))</f>
        <v>0</v>
      </c>
      <c r="AD31" s="134"/>
      <c r="AE31" s="134"/>
      <c r="AF31" s="134"/>
      <c r="AG31" s="134"/>
      <c r="AH31" s="134"/>
      <c r="AI31" s="134"/>
      <c r="AJ31" s="134"/>
      <c r="AK31" s="134"/>
      <c r="AL31" s="134"/>
      <c r="AM31" s="134"/>
      <c r="AN31" s="134"/>
      <c r="AO31" s="134"/>
      <c r="AP31" s="134"/>
      <c r="AQ31" s="134"/>
      <c r="AR31" s="134"/>
      <c r="AS31" s="134"/>
      <c r="AT31" s="134"/>
      <c r="AU31" s="134"/>
      <c r="AV31" s="134"/>
      <c r="AW31" s="134"/>
      <c r="AX31" s="134"/>
      <c r="AY31" s="134"/>
      <c r="AZ31" s="134"/>
      <c r="BA31" s="134"/>
      <c r="BB31" s="134"/>
    </row>
    <row r="32" spans="1:54" ht="22.9" x14ac:dyDescent="0.4">
      <c r="A32" s="263"/>
      <c r="B32" s="263"/>
      <c r="C32" s="263"/>
      <c r="D32" s="263"/>
      <c r="E32" s="263"/>
      <c r="F32" s="263"/>
      <c r="G32" s="263"/>
      <c r="H32" s="143"/>
      <c r="I32" s="144"/>
      <c r="J32" s="145"/>
      <c r="K32" s="145"/>
      <c r="L32" s="145"/>
      <c r="M32" s="140"/>
      <c r="N32" s="146"/>
      <c r="O32" s="146"/>
      <c r="P32" s="146"/>
      <c r="Q32" s="139"/>
      <c r="R32" s="139"/>
      <c r="S32" s="139"/>
      <c r="T32" s="139"/>
      <c r="U32" s="139"/>
      <c r="V32" s="139"/>
      <c r="W32" s="139"/>
      <c r="X32" s="139"/>
      <c r="Y32" s="139"/>
      <c r="Z32" s="139"/>
      <c r="AA32" s="139"/>
      <c r="AB32" s="139"/>
      <c r="AC32" s="148"/>
      <c r="AD32" s="134"/>
      <c r="AE32" s="134"/>
      <c r="AF32" s="134"/>
      <c r="AG32" s="134"/>
      <c r="AH32" s="134"/>
      <c r="AI32" s="134"/>
      <c r="AJ32" s="134"/>
      <c r="AK32" s="134"/>
      <c r="AL32" s="134"/>
      <c r="AM32" s="134"/>
      <c r="AN32" s="134"/>
      <c r="AO32" s="134"/>
      <c r="AP32" s="134"/>
      <c r="AQ32" s="134"/>
      <c r="AR32" s="134"/>
      <c r="AS32" s="134"/>
      <c r="AT32" s="134"/>
      <c r="AU32" s="134"/>
      <c r="AV32" s="134"/>
      <c r="AW32" s="134"/>
      <c r="AX32" s="134"/>
      <c r="AY32" s="134"/>
      <c r="AZ32" s="134"/>
      <c r="BA32" s="134"/>
      <c r="BB32" s="134"/>
    </row>
    <row r="33" spans="1:56" ht="22.5" thickBot="1" x14ac:dyDescent="0.6">
      <c r="A33" s="263"/>
      <c r="B33" s="263"/>
      <c r="C33" s="263"/>
      <c r="D33" s="263"/>
      <c r="E33" s="263"/>
      <c r="F33" s="263"/>
      <c r="G33" s="263"/>
      <c r="H33" s="139"/>
      <c r="I33" s="139"/>
      <c r="J33" s="139"/>
      <c r="K33" s="139"/>
      <c r="L33" s="139"/>
      <c r="M33" s="140"/>
      <c r="N33" s="141" t="s">
        <v>85</v>
      </c>
      <c r="O33" s="141" t="s">
        <v>86</v>
      </c>
      <c r="P33" s="141" t="s">
        <v>87</v>
      </c>
      <c r="Q33" s="149"/>
      <c r="R33" s="149"/>
      <c r="S33" s="149"/>
      <c r="T33" s="149"/>
      <c r="U33" s="149"/>
      <c r="V33" s="149"/>
      <c r="W33" s="149"/>
      <c r="X33" s="149"/>
      <c r="Y33" s="139"/>
      <c r="Z33" s="139"/>
      <c r="AA33" s="139"/>
      <c r="AB33" s="139"/>
      <c r="AC33" s="142" t="s">
        <v>103</v>
      </c>
      <c r="AD33" s="134"/>
      <c r="AE33" s="134"/>
      <c r="AF33" s="134"/>
      <c r="AG33" s="134"/>
      <c r="AH33" s="134"/>
      <c r="AI33" s="134"/>
      <c r="AJ33" s="134"/>
      <c r="AK33" s="134"/>
      <c r="AL33" s="134"/>
      <c r="AM33" s="134"/>
      <c r="AN33" s="134"/>
      <c r="AO33" s="134"/>
      <c r="AP33" s="134"/>
      <c r="AQ33" s="134"/>
      <c r="AR33" s="134"/>
      <c r="AS33" s="134"/>
      <c r="AT33" s="134"/>
      <c r="AU33" s="134"/>
      <c r="AV33" s="134"/>
      <c r="AW33" s="134"/>
      <c r="AX33" s="134"/>
      <c r="AY33" s="134"/>
      <c r="AZ33" s="134"/>
      <c r="BA33" s="134"/>
      <c r="BB33" s="134"/>
    </row>
    <row r="34" spans="1:56" ht="23.25" thickTop="1" thickBot="1" x14ac:dyDescent="0.6">
      <c r="A34" s="799" t="s">
        <v>102</v>
      </c>
      <c r="B34" s="800"/>
      <c r="C34" s="800"/>
      <c r="D34" s="800"/>
      <c r="E34" s="800"/>
      <c r="F34" s="800"/>
      <c r="G34" s="801"/>
      <c r="H34" s="273" t="s">
        <v>61</v>
      </c>
      <c r="I34" s="718" t="s">
        <v>150</v>
      </c>
      <c r="J34" s="719"/>
      <c r="K34" s="719"/>
      <c r="L34" s="720"/>
      <c r="M34" s="99">
        <f>SUMIFS(M6:M15,G6:G15,"AT",H6:H15,"ss")</f>
        <v>0</v>
      </c>
      <c r="N34" s="130">
        <f t="shared" ref="N34:N39" si="50">FLOOR(R34,1)</f>
        <v>0</v>
      </c>
      <c r="O34" s="131">
        <f t="shared" ref="O34:O39" si="51">FLOOR(V34,1)</f>
        <v>0</v>
      </c>
      <c r="P34" s="132">
        <f t="shared" ref="P34:P39" si="52">U34-X34</f>
        <v>0</v>
      </c>
      <c r="Q34" s="113">
        <f t="shared" ref="Q34:Q39" si="53">T34+X34+Y34</f>
        <v>0</v>
      </c>
      <c r="R34" s="113">
        <f t="shared" ref="R34:R38" si="54">M34/365</f>
        <v>0</v>
      </c>
      <c r="S34" s="113">
        <f t="shared" ref="S34:S39" si="55">FLOOR(R34,1)</f>
        <v>0</v>
      </c>
      <c r="T34" s="113">
        <f t="shared" ref="T34:T39" si="56">S34*365</f>
        <v>0</v>
      </c>
      <c r="U34" s="113">
        <f t="shared" ref="U34:U38" si="57">M34-T34</f>
        <v>0</v>
      </c>
      <c r="V34" s="113">
        <f t="shared" ref="V34:V39" si="58">U34/30</f>
        <v>0</v>
      </c>
      <c r="W34" s="113">
        <f t="shared" ref="W34:W39" si="59">FLOOR(V34,1)</f>
        <v>0</v>
      </c>
      <c r="X34" s="113">
        <f t="shared" ref="X34:X39" si="60">W34*30</f>
        <v>0</v>
      </c>
      <c r="Y34" s="109"/>
      <c r="Z34" s="109"/>
      <c r="AA34" s="109"/>
      <c r="AB34" s="139"/>
      <c r="AC34" s="133">
        <f>ROUND(IF(IF(O34&gt;12,6,O34*0.5)+IF(P34&gt;15,0.5,0)+IF(N34&gt;0,6,0)&gt;12,6,IF(O34&gt;12,6,O34*0.5)+IF(P34&gt;15,0.5,0)+IF(N34&gt;0,6,0)),3)</f>
        <v>0</v>
      </c>
      <c r="AD34" s="134"/>
      <c r="AE34" s="134"/>
      <c r="AF34" s="134"/>
      <c r="AG34" s="134"/>
      <c r="AH34" s="134"/>
      <c r="AI34" s="134"/>
      <c r="AJ34" s="134"/>
      <c r="AK34" s="134"/>
      <c r="AL34" s="134"/>
      <c r="AM34" s="134"/>
      <c r="AN34" s="134"/>
      <c r="AO34" s="134"/>
      <c r="AP34" s="134"/>
      <c r="AQ34" s="134"/>
      <c r="AR34" s="134"/>
      <c r="AS34" s="134"/>
      <c r="AT34" s="134"/>
      <c r="AU34" s="134"/>
      <c r="AV34" s="134"/>
      <c r="AW34" s="134"/>
      <c r="AX34" s="134"/>
      <c r="AY34" s="134"/>
      <c r="AZ34" s="134"/>
      <c r="BA34" s="134"/>
      <c r="BB34" s="134"/>
    </row>
    <row r="35" spans="1:56" ht="23.65" customHeight="1" thickTop="1" thickBot="1" x14ac:dyDescent="0.6">
      <c r="A35" s="802" t="s">
        <v>106</v>
      </c>
      <c r="B35" s="803"/>
      <c r="C35" s="803"/>
      <c r="D35" s="803"/>
      <c r="E35" s="803"/>
      <c r="F35" s="803"/>
      <c r="G35" s="804"/>
      <c r="H35" s="273" t="s">
        <v>61</v>
      </c>
      <c r="I35" s="718" t="s">
        <v>100</v>
      </c>
      <c r="J35" s="719"/>
      <c r="K35" s="719"/>
      <c r="L35" s="720"/>
      <c r="M35" s="99">
        <f>SUMIFS(M6:M15,G6:G15,"AT",H6:H15,"NON")</f>
        <v>0</v>
      </c>
      <c r="N35" s="121">
        <f t="shared" si="50"/>
        <v>0</v>
      </c>
      <c r="O35" s="122">
        <f t="shared" si="51"/>
        <v>0</v>
      </c>
      <c r="P35" s="123">
        <f t="shared" si="52"/>
        <v>0</v>
      </c>
      <c r="Q35" s="113">
        <f t="shared" si="53"/>
        <v>0</v>
      </c>
      <c r="R35" s="113">
        <f t="shared" si="54"/>
        <v>0</v>
      </c>
      <c r="S35" s="113">
        <f t="shared" si="55"/>
        <v>0</v>
      </c>
      <c r="T35" s="113">
        <f t="shared" si="56"/>
        <v>0</v>
      </c>
      <c r="U35" s="113">
        <f t="shared" si="57"/>
        <v>0</v>
      </c>
      <c r="V35" s="113">
        <f t="shared" si="58"/>
        <v>0</v>
      </c>
      <c r="W35" s="113">
        <f t="shared" si="59"/>
        <v>0</v>
      </c>
      <c r="X35" s="113">
        <f t="shared" si="60"/>
        <v>0</v>
      </c>
      <c r="Y35" s="109"/>
      <c r="Z35" s="109"/>
      <c r="AA35" s="109"/>
      <c r="AB35" s="139"/>
      <c r="AC35" s="133">
        <f>ROUND(IF(IF(O35&gt;12,3,O35*0.25)+IF(P35&gt;15,0.25,0)+IF(N35&gt;0,3,0)&gt;12,6,IF(O35&gt;12,3,O35*0.25)+IF(P35&gt;15,0.25,0)+IF(N35&gt;0,3,0)),3)</f>
        <v>0</v>
      </c>
      <c r="AD35" s="134"/>
      <c r="AE35" s="134"/>
      <c r="AF35" s="134"/>
      <c r="AG35" s="134"/>
      <c r="AH35" s="134"/>
      <c r="AI35" s="134"/>
      <c r="AJ35" s="134"/>
      <c r="AK35" s="134"/>
      <c r="AL35" s="134"/>
      <c r="AM35" s="134"/>
      <c r="AN35" s="134"/>
      <c r="AO35" s="134"/>
      <c r="AP35" s="134"/>
      <c r="AQ35" s="134"/>
      <c r="AR35" s="134"/>
      <c r="AS35" s="134"/>
      <c r="AT35" s="134"/>
      <c r="AU35" s="134"/>
      <c r="AV35" s="134"/>
      <c r="AW35" s="134"/>
      <c r="AX35" s="134"/>
      <c r="AY35" s="134"/>
      <c r="AZ35" s="134"/>
      <c r="BA35" s="134"/>
      <c r="BB35" s="134"/>
    </row>
    <row r="36" spans="1:56" ht="23.65" customHeight="1" thickTop="1" thickBot="1" x14ac:dyDescent="0.6">
      <c r="A36" s="805"/>
      <c r="B36" s="806"/>
      <c r="C36" s="806"/>
      <c r="D36" s="806"/>
      <c r="E36" s="806"/>
      <c r="F36" s="806"/>
      <c r="G36" s="807"/>
      <c r="H36" s="274" t="s">
        <v>101</v>
      </c>
      <c r="I36" s="718" t="s">
        <v>150</v>
      </c>
      <c r="J36" s="719"/>
      <c r="K36" s="719"/>
      <c r="L36" s="720"/>
      <c r="M36" s="99">
        <f>SUMIFS(M6:M15,G6:G15,"ALTRO",H6:H15,"SS")+SUMIFS(M6:M15,G6:G15,"CS",H6:H15,"SS")+SUMIFS(M6:M15,G6:G15,"AA",H6:H15,"SS")</f>
        <v>0</v>
      </c>
      <c r="N36" s="121">
        <f t="shared" si="50"/>
        <v>0</v>
      </c>
      <c r="O36" s="122">
        <f t="shared" si="51"/>
        <v>0</v>
      </c>
      <c r="P36" s="123">
        <f t="shared" si="52"/>
        <v>0</v>
      </c>
      <c r="Q36" s="113">
        <f t="shared" si="53"/>
        <v>0</v>
      </c>
      <c r="R36" s="113">
        <f t="shared" si="54"/>
        <v>0</v>
      </c>
      <c r="S36" s="113">
        <f t="shared" si="55"/>
        <v>0</v>
      </c>
      <c r="T36" s="113">
        <f t="shared" si="56"/>
        <v>0</v>
      </c>
      <c r="U36" s="113">
        <f t="shared" si="57"/>
        <v>0</v>
      </c>
      <c r="V36" s="113">
        <f t="shared" si="58"/>
        <v>0</v>
      </c>
      <c r="W36" s="113">
        <f t="shared" si="59"/>
        <v>0</v>
      </c>
      <c r="X36" s="113">
        <f t="shared" si="60"/>
        <v>0</v>
      </c>
      <c r="Y36" s="109"/>
      <c r="Z36" s="109"/>
      <c r="AA36" s="109"/>
      <c r="AB36" s="139"/>
      <c r="AC36" s="133">
        <f>ROUND(IF(IF(O36&gt;12,1.2,O36*0.1)+IF(P36&gt;15,0.1,0)+IF(N36&gt;0,1.2,0)&gt;12,1.2,IF(O36&gt;12,1.2,O36*0.1)+IF(P36&gt;15,0.1,0)+IF(N36&gt;0,1.2,0)),3)</f>
        <v>0</v>
      </c>
      <c r="AD36" s="134"/>
      <c r="AE36" s="134"/>
      <c r="AF36" s="134"/>
      <c r="AG36" s="134"/>
      <c r="AH36" s="134"/>
      <c r="AI36" s="134"/>
      <c r="AJ36" s="134"/>
      <c r="AK36" s="134"/>
      <c r="AL36" s="134"/>
      <c r="AM36" s="134"/>
      <c r="AN36" s="134"/>
      <c r="AO36" s="134"/>
      <c r="AP36" s="134"/>
      <c r="AQ36" s="134"/>
      <c r="AR36" s="134"/>
      <c r="AS36" s="134"/>
      <c r="AT36" s="134"/>
      <c r="AU36" s="134"/>
      <c r="AV36" s="134"/>
      <c r="AW36" s="134"/>
      <c r="AX36" s="134"/>
      <c r="AY36" s="134"/>
      <c r="AZ36" s="134"/>
      <c r="BA36" s="134"/>
      <c r="BB36" s="134"/>
    </row>
    <row r="37" spans="1:56" ht="23.65" customHeight="1" thickTop="1" thickBot="1" x14ac:dyDescent="0.6">
      <c r="A37" s="805"/>
      <c r="B37" s="806"/>
      <c r="C37" s="806"/>
      <c r="D37" s="806"/>
      <c r="E37" s="806"/>
      <c r="F37" s="806"/>
      <c r="G37" s="807"/>
      <c r="H37" s="274" t="s">
        <v>101</v>
      </c>
      <c r="I37" s="718" t="s">
        <v>100</v>
      </c>
      <c r="J37" s="719"/>
      <c r="K37" s="719"/>
      <c r="L37" s="720"/>
      <c r="M37" s="99">
        <f>SUMIFS(M6:M15,G6:G15,"ALTRO",H6:H15,"NON")+          SUMIFS(M6:M15,G6:G15,"cs",H6:H15,"NON")                 +SUMIFS(M6:M15,G6:G15,"Aa",H6:H15,"NON")</f>
        <v>0</v>
      </c>
      <c r="N37" s="121">
        <f t="shared" si="50"/>
        <v>0</v>
      </c>
      <c r="O37" s="122">
        <f t="shared" si="51"/>
        <v>0</v>
      </c>
      <c r="P37" s="123">
        <f t="shared" si="52"/>
        <v>0</v>
      </c>
      <c r="Q37" s="113">
        <f t="shared" si="53"/>
        <v>0</v>
      </c>
      <c r="R37" s="113">
        <f t="shared" si="54"/>
        <v>0</v>
      </c>
      <c r="S37" s="113">
        <f t="shared" si="55"/>
        <v>0</v>
      </c>
      <c r="T37" s="113">
        <f t="shared" si="56"/>
        <v>0</v>
      </c>
      <c r="U37" s="113">
        <f t="shared" si="57"/>
        <v>0</v>
      </c>
      <c r="V37" s="113">
        <f t="shared" si="58"/>
        <v>0</v>
      </c>
      <c r="W37" s="113">
        <f t="shared" si="59"/>
        <v>0</v>
      </c>
      <c r="X37" s="113">
        <f t="shared" si="60"/>
        <v>0</v>
      </c>
      <c r="Y37" s="109"/>
      <c r="Z37" s="109"/>
      <c r="AA37" s="109"/>
      <c r="AB37" s="139"/>
      <c r="AC37" s="133">
        <f>ROUND(IF(IF(O37&gt;12,0.6,O37*0.05)+IF(P37&gt;15,0.05,0)+IF(N37&gt;0,0.6,0)&gt;12,0.6,IF(O37&gt;12,0.6,O37*0.05)+IF(P37&gt;15,0.05,0)+IF(N37&gt;0,0.6,0)),3)</f>
        <v>0</v>
      </c>
      <c r="AD37" s="134"/>
      <c r="AE37" s="134"/>
      <c r="AF37" s="134"/>
      <c r="AG37" s="134"/>
      <c r="AH37" s="134"/>
      <c r="AI37" s="134"/>
      <c r="AJ37" s="134"/>
      <c r="AK37" s="134"/>
      <c r="AL37" s="134"/>
      <c r="AM37" s="134"/>
      <c r="AN37" s="134"/>
      <c r="AO37" s="134"/>
      <c r="AP37" s="134"/>
      <c r="AQ37" s="134"/>
      <c r="AR37" s="134"/>
      <c r="AS37" s="134"/>
      <c r="AT37" s="134"/>
      <c r="AU37" s="134"/>
      <c r="AV37" s="134"/>
      <c r="AW37" s="134"/>
      <c r="AX37" s="134"/>
      <c r="AY37" s="134"/>
      <c r="AZ37" s="134"/>
      <c r="BA37" s="134"/>
      <c r="BB37" s="134"/>
    </row>
    <row r="38" spans="1:56" ht="23.65" customHeight="1" thickTop="1" thickBot="1" x14ac:dyDescent="0.6">
      <c r="A38" s="795" t="s">
        <v>109</v>
      </c>
      <c r="B38" s="796"/>
      <c r="C38" s="796"/>
      <c r="D38" s="796"/>
      <c r="E38" s="796"/>
      <c r="F38" s="744" t="str">
        <f>IF(+Anno_1=0,"",+Anno_1)</f>
        <v/>
      </c>
      <c r="G38" s="745"/>
      <c r="H38" s="274" t="s">
        <v>101</v>
      </c>
      <c r="I38" s="718" t="s">
        <v>154</v>
      </c>
      <c r="J38" s="719"/>
      <c r="K38" s="719"/>
      <c r="L38" s="720"/>
      <c r="M38" s="99">
        <f>SUMIFS(M6:M15,G6:G15,"ALTRO",H6:H15,"ENTE")</f>
        <v>0</v>
      </c>
      <c r="N38" s="127">
        <f t="shared" si="50"/>
        <v>0</v>
      </c>
      <c r="O38" s="128">
        <f t="shared" si="51"/>
        <v>0</v>
      </c>
      <c r="P38" s="129">
        <f t="shared" si="52"/>
        <v>0</v>
      </c>
      <c r="Q38" s="113">
        <f t="shared" si="53"/>
        <v>0</v>
      </c>
      <c r="R38" s="113">
        <f t="shared" si="54"/>
        <v>0</v>
      </c>
      <c r="S38" s="113">
        <f t="shared" si="55"/>
        <v>0</v>
      </c>
      <c r="T38" s="113">
        <f t="shared" si="56"/>
        <v>0</v>
      </c>
      <c r="U38" s="113">
        <f t="shared" si="57"/>
        <v>0</v>
      </c>
      <c r="V38" s="113">
        <f t="shared" si="58"/>
        <v>0</v>
      </c>
      <c r="W38" s="113">
        <f t="shared" si="59"/>
        <v>0</v>
      </c>
      <c r="X38" s="113">
        <f t="shared" si="60"/>
        <v>0</v>
      </c>
      <c r="Y38" s="109"/>
      <c r="Z38" s="109"/>
      <c r="AA38" s="109"/>
      <c r="AB38" s="139"/>
      <c r="AC38" s="133">
        <f>ROUND(IF(IF(O38&gt;12,0.6,O38*0.05)+IF(P38&gt;15,0.05,0)+IF(N38&gt;0,0.6,0)&gt;12,0.6,IF(O38&gt;12,0.6,O38*0.05)+IF(P38&gt;15,0.05,0)+IF(N38&gt;0,0.6,0)),3)</f>
        <v>0</v>
      </c>
      <c r="AD38" s="134"/>
      <c r="AE38" s="134"/>
      <c r="AF38" s="134"/>
      <c r="AG38" s="134"/>
      <c r="AH38" s="134"/>
      <c r="AI38" s="134"/>
      <c r="AJ38" s="134"/>
      <c r="AK38" s="134"/>
      <c r="AL38" s="134"/>
      <c r="AM38" s="134"/>
      <c r="AN38" s="134"/>
      <c r="AO38" s="134"/>
      <c r="AP38" s="134"/>
      <c r="AQ38" s="134"/>
      <c r="AR38" s="134"/>
      <c r="AS38" s="134"/>
      <c r="AT38" s="134"/>
      <c r="AU38" s="134"/>
      <c r="AV38" s="134"/>
      <c r="AW38" s="134"/>
      <c r="AX38" s="134"/>
      <c r="AY38" s="134"/>
      <c r="AZ38" s="134"/>
      <c r="BA38" s="134"/>
      <c r="BB38" s="134"/>
    </row>
    <row r="39" spans="1:56" ht="23.65" customHeight="1" thickTop="1" thickBot="1" x14ac:dyDescent="0.6">
      <c r="A39" s="797"/>
      <c r="B39" s="798"/>
      <c r="C39" s="798"/>
      <c r="D39" s="798"/>
      <c r="E39" s="798"/>
      <c r="F39" s="746"/>
      <c r="G39" s="747"/>
      <c r="H39" s="668" t="s">
        <v>110</v>
      </c>
      <c r="I39" s="669"/>
      <c r="J39" s="669"/>
      <c r="K39" s="669"/>
      <c r="L39" s="670"/>
      <c r="M39" s="98">
        <f>SUM(M34:M38)</f>
        <v>0</v>
      </c>
      <c r="N39" s="209">
        <f t="shared" si="50"/>
        <v>0</v>
      </c>
      <c r="O39" s="207">
        <f t="shared" si="51"/>
        <v>0</v>
      </c>
      <c r="P39" s="208">
        <f t="shared" si="52"/>
        <v>0</v>
      </c>
      <c r="Q39" s="113">
        <f t="shared" si="53"/>
        <v>0</v>
      </c>
      <c r="R39" s="113">
        <f>M39/365</f>
        <v>0</v>
      </c>
      <c r="S39" s="113">
        <f t="shared" si="55"/>
        <v>0</v>
      </c>
      <c r="T39" s="113">
        <f t="shared" si="56"/>
        <v>0</v>
      </c>
      <c r="U39" s="113">
        <f>M39-T39</f>
        <v>0</v>
      </c>
      <c r="V39" s="113">
        <f t="shared" si="58"/>
        <v>0</v>
      </c>
      <c r="W39" s="113">
        <f t="shared" si="59"/>
        <v>0</v>
      </c>
      <c r="X39" s="113">
        <f t="shared" si="60"/>
        <v>0</v>
      </c>
      <c r="Y39" s="109"/>
      <c r="Z39" s="109"/>
      <c r="AA39" s="109"/>
      <c r="AB39" s="139"/>
      <c r="AC39" s="205">
        <f>IF(SUM(AC34:AC38)&gt;6,6,SUM(AC34:AC38))</f>
        <v>0</v>
      </c>
      <c r="AD39" s="134"/>
      <c r="AE39" s="134"/>
      <c r="AF39" s="134"/>
      <c r="AG39" s="134"/>
      <c r="AH39" s="134"/>
      <c r="AI39" s="134"/>
      <c r="AJ39" s="134"/>
      <c r="AK39" s="134"/>
      <c r="AL39" s="134"/>
      <c r="AM39" s="134"/>
      <c r="AN39" s="134"/>
      <c r="AO39" s="134"/>
      <c r="AP39" s="134"/>
      <c r="AQ39" s="134"/>
      <c r="AR39" s="134"/>
      <c r="AS39" s="134"/>
      <c r="AT39" s="134"/>
      <c r="AU39" s="134"/>
      <c r="AV39" s="134"/>
      <c r="AW39" s="134"/>
      <c r="AX39" s="134"/>
      <c r="AY39" s="134"/>
      <c r="AZ39" s="134"/>
      <c r="BA39" s="134"/>
      <c r="BB39" s="134"/>
    </row>
    <row r="40" spans="1:56" x14ac:dyDescent="0.4">
      <c r="A40" s="134"/>
      <c r="B40" s="134"/>
      <c r="C40" s="134"/>
      <c r="D40" s="134"/>
      <c r="E40" s="134"/>
      <c r="F40" s="134"/>
      <c r="G40" s="134"/>
      <c r="H40" s="134"/>
      <c r="I40" s="134"/>
      <c r="J40" s="134"/>
      <c r="K40" s="134"/>
      <c r="L40" s="134"/>
      <c r="M40" s="134"/>
      <c r="N40" s="134"/>
      <c r="O40" s="134"/>
      <c r="P40" s="134"/>
      <c r="Q40" s="134"/>
      <c r="R40" s="134"/>
      <c r="S40" s="134"/>
      <c r="T40" s="134"/>
      <c r="U40" s="134"/>
      <c r="V40" s="134"/>
      <c r="W40" s="134"/>
      <c r="X40" s="134"/>
      <c r="Y40" s="134"/>
      <c r="Z40" s="134"/>
      <c r="AA40" s="134"/>
      <c r="AB40" s="134"/>
      <c r="AC40" s="134"/>
      <c r="AD40" s="134"/>
      <c r="AE40" s="134"/>
      <c r="AF40" s="134"/>
      <c r="AG40" s="134"/>
      <c r="AH40" s="134"/>
      <c r="AI40" s="134"/>
      <c r="AJ40" s="134"/>
      <c r="AK40" s="134"/>
      <c r="AL40" s="134"/>
      <c r="AM40" s="134"/>
      <c r="AN40" s="134"/>
      <c r="AO40" s="134"/>
      <c r="AP40" s="134"/>
      <c r="AQ40" s="134"/>
      <c r="AR40" s="134"/>
      <c r="AS40" s="134"/>
      <c r="AT40" s="134"/>
      <c r="AU40" s="134"/>
      <c r="AV40" s="134"/>
      <c r="AW40" s="134"/>
      <c r="AX40" s="134"/>
      <c r="AY40" s="134"/>
      <c r="AZ40" s="134"/>
      <c r="BA40" s="134"/>
      <c r="BB40" s="134"/>
      <c r="BC40" s="134"/>
      <c r="BD40" s="134"/>
    </row>
    <row r="41" spans="1:56" x14ac:dyDescent="0.4">
      <c r="A41" s="134"/>
      <c r="B41" s="134"/>
      <c r="C41" s="134"/>
      <c r="D41" s="134"/>
      <c r="E41" s="134"/>
      <c r="F41" s="134"/>
      <c r="G41" s="134"/>
      <c r="H41" s="134"/>
      <c r="I41" s="134"/>
      <c r="J41" s="134"/>
      <c r="K41" s="134"/>
      <c r="L41" s="134"/>
      <c r="M41" s="134"/>
      <c r="N41" s="134"/>
      <c r="O41" s="134"/>
      <c r="P41" s="134"/>
      <c r="Q41" s="134"/>
      <c r="R41" s="134"/>
      <c r="S41" s="134"/>
      <c r="T41" s="134"/>
      <c r="U41" s="134"/>
      <c r="V41" s="134"/>
      <c r="W41" s="134"/>
      <c r="X41" s="134"/>
      <c r="Y41" s="134"/>
      <c r="Z41" s="134"/>
      <c r="AA41" s="134"/>
      <c r="AB41" s="134"/>
      <c r="AC41" s="134"/>
      <c r="AD41" s="134"/>
      <c r="AE41" s="134"/>
      <c r="AF41" s="134"/>
      <c r="AG41" s="134"/>
      <c r="AH41" s="134"/>
      <c r="AI41" s="134"/>
      <c r="AJ41" s="134"/>
      <c r="AK41" s="134"/>
      <c r="AL41" s="134"/>
      <c r="AM41" s="134"/>
      <c r="AN41" s="134"/>
      <c r="AO41" s="134"/>
      <c r="AP41" s="134"/>
      <c r="AQ41" s="134"/>
      <c r="AR41" s="134"/>
      <c r="AS41" s="134"/>
      <c r="AT41" s="134"/>
      <c r="AU41" s="134"/>
      <c r="AV41" s="134"/>
      <c r="AW41" s="134"/>
      <c r="AX41" s="134"/>
      <c r="AY41" s="134"/>
      <c r="AZ41" s="134"/>
      <c r="BA41" s="134"/>
      <c r="BB41" s="134"/>
      <c r="BC41" s="134"/>
      <c r="BD41" s="134"/>
    </row>
    <row r="42" spans="1:56" x14ac:dyDescent="0.4">
      <c r="A42" s="134"/>
      <c r="B42" s="134"/>
      <c r="C42" s="134"/>
      <c r="D42" s="134"/>
      <c r="E42" s="134"/>
      <c r="F42" s="134"/>
      <c r="G42" s="134"/>
      <c r="H42" s="134"/>
      <c r="I42" s="134"/>
      <c r="J42" s="134"/>
      <c r="K42" s="134"/>
      <c r="L42" s="134"/>
      <c r="M42" s="134"/>
      <c r="N42" s="134"/>
      <c r="O42" s="134"/>
      <c r="P42" s="134"/>
      <c r="Q42" s="134"/>
      <c r="R42" s="134"/>
      <c r="S42" s="134"/>
      <c r="T42" s="134"/>
      <c r="U42" s="134"/>
      <c r="V42" s="134"/>
      <c r="W42" s="134"/>
      <c r="X42" s="134"/>
      <c r="Y42" s="134"/>
      <c r="Z42" s="134"/>
      <c r="AA42" s="134"/>
      <c r="AB42" s="134"/>
      <c r="AC42" s="134"/>
      <c r="AD42" s="134"/>
      <c r="AE42" s="134"/>
      <c r="AF42" s="134"/>
      <c r="AG42" s="134"/>
      <c r="AH42" s="134"/>
      <c r="AI42" s="134"/>
      <c r="AJ42" s="134"/>
      <c r="AK42" s="134"/>
      <c r="AL42" s="134"/>
      <c r="AM42" s="134"/>
      <c r="AN42" s="134"/>
      <c r="AO42" s="134"/>
      <c r="AP42" s="134"/>
      <c r="AQ42" s="134"/>
      <c r="AR42" s="134"/>
      <c r="AS42" s="134"/>
      <c r="AT42" s="134"/>
      <c r="AU42" s="134"/>
      <c r="AV42" s="134"/>
      <c r="AW42" s="134"/>
      <c r="AX42" s="134"/>
      <c r="AY42" s="134"/>
      <c r="AZ42" s="134"/>
      <c r="BA42" s="134"/>
      <c r="BB42" s="134"/>
      <c r="BC42" s="134"/>
      <c r="BD42" s="134"/>
    </row>
    <row r="43" spans="1:56" x14ac:dyDescent="0.4">
      <c r="A43" s="134"/>
      <c r="B43" s="134"/>
      <c r="C43" s="134"/>
      <c r="D43" s="134"/>
      <c r="E43" s="134"/>
      <c r="F43" s="134"/>
      <c r="G43" s="134"/>
      <c r="H43" s="134"/>
      <c r="I43" s="134"/>
      <c r="J43" s="134"/>
      <c r="K43" s="134"/>
      <c r="L43" s="134"/>
      <c r="M43" s="134"/>
      <c r="N43" s="134"/>
      <c r="O43" s="134"/>
      <c r="P43" s="134"/>
      <c r="Q43" s="134"/>
      <c r="R43" s="134"/>
      <c r="S43" s="134"/>
      <c r="T43" s="134"/>
      <c r="U43" s="134"/>
      <c r="V43" s="134"/>
      <c r="W43" s="134"/>
      <c r="X43" s="134"/>
      <c r="Y43" s="134"/>
      <c r="Z43" s="134"/>
      <c r="AA43" s="134"/>
      <c r="AB43" s="134"/>
      <c r="AC43" s="134"/>
      <c r="AD43" s="134"/>
      <c r="AE43" s="134"/>
      <c r="AF43" s="134"/>
      <c r="AG43" s="134"/>
      <c r="AH43" s="134"/>
      <c r="AI43" s="134"/>
      <c r="AJ43" s="134"/>
      <c r="AK43" s="134"/>
      <c r="AL43" s="134"/>
      <c r="AM43" s="134"/>
      <c r="AN43" s="134"/>
      <c r="AO43" s="134"/>
      <c r="AP43" s="134"/>
      <c r="AQ43" s="134"/>
      <c r="AR43" s="134"/>
      <c r="AS43" s="134"/>
      <c r="AT43" s="134"/>
      <c r="AU43" s="134"/>
      <c r="AV43" s="134"/>
      <c r="AW43" s="134"/>
      <c r="AX43" s="134"/>
      <c r="AY43" s="134"/>
      <c r="AZ43" s="134"/>
      <c r="BA43" s="134"/>
      <c r="BB43" s="134"/>
      <c r="BC43" s="134"/>
      <c r="BD43" s="134"/>
    </row>
    <row r="44" spans="1:56" x14ac:dyDescent="0.4">
      <c r="A44" s="134"/>
      <c r="B44" s="134"/>
      <c r="C44" s="134"/>
      <c r="D44" s="134"/>
      <c r="E44" s="134"/>
      <c r="F44" s="134"/>
      <c r="G44" s="134"/>
      <c r="H44" s="134"/>
      <c r="I44" s="134"/>
      <c r="J44" s="134"/>
      <c r="K44" s="134"/>
      <c r="L44" s="134"/>
      <c r="M44" s="134"/>
      <c r="N44" s="134"/>
      <c r="O44" s="134"/>
      <c r="P44" s="134"/>
      <c r="Q44" s="134"/>
      <c r="R44" s="134"/>
      <c r="S44" s="134"/>
      <c r="T44" s="134"/>
      <c r="U44" s="134"/>
      <c r="V44" s="134"/>
      <c r="W44" s="134"/>
      <c r="X44" s="134"/>
      <c r="Y44" s="134"/>
      <c r="Z44" s="134"/>
      <c r="AA44" s="134"/>
      <c r="AB44" s="134"/>
      <c r="AC44" s="134"/>
      <c r="AD44" s="134"/>
      <c r="AE44" s="134"/>
      <c r="AF44" s="134"/>
      <c r="AG44" s="134"/>
      <c r="AH44" s="134"/>
      <c r="AI44" s="134"/>
      <c r="AJ44" s="134"/>
      <c r="AK44" s="134"/>
      <c r="AL44" s="134"/>
      <c r="AM44" s="134"/>
      <c r="AN44" s="134"/>
      <c r="AO44" s="134"/>
      <c r="AP44" s="134"/>
      <c r="AQ44" s="134"/>
      <c r="AR44" s="134"/>
      <c r="AS44" s="134"/>
      <c r="AT44" s="134"/>
      <c r="AU44" s="134"/>
      <c r="AV44" s="134"/>
      <c r="AW44" s="134"/>
      <c r="AX44" s="134"/>
      <c r="AY44" s="134"/>
      <c r="AZ44" s="134"/>
      <c r="BA44" s="134"/>
      <c r="BB44" s="134"/>
      <c r="BC44" s="134"/>
      <c r="BD44" s="134"/>
    </row>
    <row r="45" spans="1:56" x14ac:dyDescent="0.4">
      <c r="A45" s="134"/>
      <c r="B45" s="134"/>
      <c r="C45" s="134"/>
      <c r="D45" s="134"/>
      <c r="E45" s="134"/>
      <c r="F45" s="134"/>
      <c r="G45" s="134"/>
      <c r="H45" s="134"/>
      <c r="I45" s="134"/>
      <c r="J45" s="134"/>
      <c r="K45" s="134"/>
      <c r="L45" s="134"/>
      <c r="M45" s="134"/>
      <c r="N45" s="134"/>
      <c r="O45" s="134"/>
      <c r="P45" s="134"/>
      <c r="Q45" s="134"/>
      <c r="R45" s="134"/>
      <c r="S45" s="134"/>
      <c r="T45" s="134"/>
      <c r="U45" s="134"/>
      <c r="V45" s="134"/>
      <c r="W45" s="134"/>
      <c r="X45" s="134"/>
      <c r="Y45" s="134"/>
      <c r="Z45" s="134"/>
      <c r="AA45" s="134"/>
      <c r="AB45" s="134"/>
      <c r="AC45" s="134"/>
      <c r="AD45" s="134"/>
      <c r="AE45" s="134"/>
      <c r="AF45" s="134"/>
      <c r="AG45" s="134"/>
      <c r="AH45" s="134"/>
      <c r="AI45" s="134"/>
      <c r="AJ45" s="134"/>
      <c r="AK45" s="134"/>
      <c r="AL45" s="134"/>
      <c r="AM45" s="134"/>
      <c r="AN45" s="134"/>
      <c r="AO45" s="134"/>
      <c r="AP45" s="134"/>
      <c r="AQ45" s="134"/>
      <c r="AR45" s="134"/>
      <c r="AS45" s="134"/>
      <c r="AT45" s="134"/>
      <c r="AU45" s="134"/>
      <c r="AV45" s="134"/>
      <c r="AW45" s="134"/>
      <c r="AX45" s="134"/>
      <c r="AY45" s="134"/>
      <c r="AZ45" s="134"/>
      <c r="BA45" s="134"/>
      <c r="BB45" s="134"/>
      <c r="BC45" s="134"/>
      <c r="BD45" s="134"/>
    </row>
    <row r="46" spans="1:56" x14ac:dyDescent="0.4">
      <c r="A46" s="134"/>
      <c r="B46" s="134"/>
      <c r="C46" s="134"/>
      <c r="D46" s="134"/>
      <c r="E46" s="134"/>
      <c r="F46" s="134"/>
      <c r="G46" s="134"/>
      <c r="H46" s="134"/>
      <c r="I46" s="134"/>
      <c r="J46" s="134"/>
      <c r="K46" s="134"/>
      <c r="L46" s="134"/>
      <c r="M46" s="134"/>
      <c r="N46" s="134"/>
      <c r="O46" s="134"/>
      <c r="P46" s="134"/>
      <c r="Q46" s="134"/>
      <c r="R46" s="134"/>
      <c r="S46" s="134"/>
      <c r="T46" s="134"/>
      <c r="U46" s="134"/>
      <c r="V46" s="134"/>
      <c r="W46" s="134"/>
      <c r="X46" s="134"/>
      <c r="Y46" s="134"/>
      <c r="Z46" s="134"/>
      <c r="AA46" s="134"/>
      <c r="AB46" s="134"/>
      <c r="AC46" s="134"/>
      <c r="AD46" s="134"/>
      <c r="AE46" s="134"/>
      <c r="AF46" s="134"/>
      <c r="AG46" s="134"/>
      <c r="AH46" s="134"/>
      <c r="AI46" s="134"/>
      <c r="AJ46" s="134"/>
      <c r="AK46" s="134"/>
      <c r="AL46" s="134"/>
      <c r="AM46" s="134"/>
      <c r="AN46" s="134"/>
      <c r="AO46" s="134"/>
      <c r="AP46" s="134"/>
      <c r="AQ46" s="134"/>
      <c r="AR46" s="134"/>
      <c r="AS46" s="134"/>
      <c r="AT46" s="134"/>
      <c r="AU46" s="134"/>
      <c r="AV46" s="134"/>
      <c r="AW46" s="134"/>
      <c r="AX46" s="134"/>
      <c r="AY46" s="134"/>
      <c r="AZ46" s="134"/>
      <c r="BA46" s="134"/>
      <c r="BB46" s="134"/>
      <c r="BC46" s="134"/>
      <c r="BD46" s="134"/>
    </row>
    <row r="47" spans="1:56" x14ac:dyDescent="0.4">
      <c r="A47" s="134"/>
      <c r="B47" s="134"/>
      <c r="C47" s="134"/>
      <c r="D47" s="134"/>
      <c r="E47" s="134"/>
      <c r="F47" s="134"/>
      <c r="G47" s="134"/>
      <c r="H47" s="134"/>
      <c r="I47" s="134"/>
      <c r="J47" s="134"/>
      <c r="K47" s="134"/>
      <c r="L47" s="134"/>
      <c r="M47" s="134"/>
      <c r="N47" s="134"/>
      <c r="O47" s="134"/>
      <c r="P47" s="134"/>
      <c r="Q47" s="134"/>
      <c r="R47" s="134"/>
      <c r="S47" s="134"/>
      <c r="T47" s="134"/>
      <c r="U47" s="134"/>
      <c r="V47" s="134"/>
      <c r="W47" s="134"/>
      <c r="X47" s="134"/>
      <c r="Y47" s="134"/>
      <c r="Z47" s="134"/>
      <c r="AA47" s="134"/>
      <c r="AB47" s="134"/>
      <c r="AC47" s="134"/>
      <c r="AD47" s="134"/>
      <c r="AE47" s="134"/>
      <c r="AF47" s="134"/>
      <c r="AG47" s="134"/>
      <c r="AH47" s="134"/>
      <c r="AI47" s="134"/>
      <c r="AJ47" s="134"/>
      <c r="AK47" s="134"/>
      <c r="AL47" s="134"/>
      <c r="AM47" s="134"/>
      <c r="AN47" s="134"/>
      <c r="AO47" s="134"/>
      <c r="AP47" s="134"/>
      <c r="AQ47" s="134"/>
      <c r="AR47" s="134"/>
      <c r="AS47" s="134"/>
      <c r="AT47" s="134"/>
      <c r="AU47" s="134"/>
      <c r="AV47" s="134"/>
      <c r="AW47" s="134"/>
      <c r="AX47" s="134"/>
      <c r="AY47" s="134"/>
      <c r="AZ47" s="134"/>
      <c r="BA47" s="134"/>
      <c r="BB47" s="134"/>
      <c r="BC47" s="134"/>
      <c r="BD47" s="134"/>
    </row>
    <row r="48" spans="1:56" x14ac:dyDescent="0.4">
      <c r="A48" s="134"/>
      <c r="B48" s="134"/>
      <c r="C48" s="134"/>
      <c r="D48" s="134"/>
      <c r="E48" s="134"/>
      <c r="F48" s="134"/>
      <c r="G48" s="134"/>
      <c r="H48" s="134"/>
      <c r="I48" s="134"/>
      <c r="J48" s="134"/>
      <c r="K48" s="134"/>
      <c r="L48" s="134"/>
      <c r="M48" s="134"/>
      <c r="N48" s="134"/>
      <c r="O48" s="134"/>
      <c r="P48" s="134"/>
      <c r="Q48" s="134"/>
      <c r="R48" s="134"/>
      <c r="S48" s="134"/>
      <c r="T48" s="134"/>
      <c r="U48" s="134"/>
      <c r="V48" s="134"/>
      <c r="W48" s="134"/>
      <c r="X48" s="134"/>
      <c r="Y48" s="134"/>
      <c r="Z48" s="134"/>
      <c r="AA48" s="134"/>
      <c r="AB48" s="134"/>
      <c r="AC48" s="134"/>
      <c r="AD48" s="134"/>
      <c r="AE48" s="134"/>
      <c r="AF48" s="134"/>
      <c r="AG48" s="134"/>
      <c r="AH48" s="134"/>
      <c r="AI48" s="134"/>
      <c r="AJ48" s="134"/>
      <c r="AK48" s="134"/>
      <c r="AL48" s="134"/>
      <c r="AM48" s="134"/>
      <c r="AN48" s="134"/>
      <c r="AO48" s="134"/>
      <c r="AP48" s="134"/>
      <c r="AQ48" s="134"/>
      <c r="AR48" s="134"/>
      <c r="AS48" s="134"/>
      <c r="AT48" s="134"/>
      <c r="AU48" s="134"/>
      <c r="AV48" s="134"/>
      <c r="AW48" s="134"/>
      <c r="AX48" s="134"/>
      <c r="AY48" s="134"/>
      <c r="AZ48" s="134"/>
      <c r="BA48" s="134"/>
      <c r="BB48" s="134"/>
      <c r="BC48" s="134"/>
      <c r="BD48" s="134"/>
    </row>
    <row r="49" spans="1:56" x14ac:dyDescent="0.4">
      <c r="A49" s="134"/>
      <c r="B49" s="134"/>
      <c r="C49" s="134"/>
      <c r="D49" s="134"/>
      <c r="E49" s="134"/>
      <c r="F49" s="134"/>
      <c r="G49" s="134"/>
      <c r="H49" s="134"/>
      <c r="I49" s="134"/>
      <c r="J49" s="134"/>
      <c r="K49" s="134"/>
      <c r="L49" s="134"/>
      <c r="M49" s="134"/>
      <c r="N49" s="134"/>
      <c r="O49" s="134"/>
      <c r="P49" s="134"/>
      <c r="Q49" s="134"/>
      <c r="R49" s="134"/>
      <c r="S49" s="134"/>
      <c r="T49" s="134"/>
      <c r="U49" s="134"/>
      <c r="V49" s="134"/>
      <c r="W49" s="134"/>
      <c r="X49" s="134"/>
      <c r="Y49" s="134"/>
      <c r="Z49" s="134"/>
      <c r="AA49" s="134"/>
      <c r="AB49" s="134"/>
      <c r="AC49" s="134"/>
      <c r="AD49" s="134"/>
      <c r="AE49" s="134"/>
      <c r="AF49" s="134"/>
      <c r="AG49" s="134"/>
      <c r="AH49" s="134"/>
      <c r="AI49" s="134"/>
      <c r="AJ49" s="134"/>
      <c r="AK49" s="134"/>
      <c r="AL49" s="134"/>
      <c r="AM49" s="134"/>
      <c r="AN49" s="134"/>
      <c r="AO49" s="134"/>
      <c r="AP49" s="134"/>
      <c r="AQ49" s="134"/>
      <c r="AR49" s="134"/>
      <c r="AS49" s="134"/>
      <c r="AT49" s="134"/>
      <c r="AU49" s="134"/>
      <c r="AV49" s="134"/>
      <c r="AW49" s="134"/>
      <c r="AX49" s="134"/>
      <c r="AY49" s="134"/>
      <c r="AZ49" s="134"/>
      <c r="BA49" s="134"/>
      <c r="BB49" s="134"/>
      <c r="BC49" s="134"/>
      <c r="BD49" s="134"/>
    </row>
    <row r="50" spans="1:56" x14ac:dyDescent="0.4">
      <c r="A50" s="134"/>
      <c r="B50" s="134"/>
      <c r="C50" s="134"/>
      <c r="D50" s="134"/>
      <c r="E50" s="134"/>
      <c r="F50" s="134"/>
      <c r="G50" s="134"/>
      <c r="H50" s="134"/>
      <c r="I50" s="134"/>
      <c r="J50" s="134"/>
      <c r="K50" s="134"/>
      <c r="L50" s="134"/>
      <c r="M50" s="134"/>
      <c r="N50" s="134"/>
      <c r="O50" s="134"/>
      <c r="P50" s="134"/>
      <c r="Q50" s="134"/>
      <c r="R50" s="134"/>
      <c r="S50" s="134"/>
      <c r="T50" s="134"/>
      <c r="U50" s="134"/>
      <c r="V50" s="134"/>
      <c r="W50" s="134"/>
      <c r="X50" s="134"/>
      <c r="Y50" s="134"/>
      <c r="Z50" s="134"/>
      <c r="AA50" s="134"/>
      <c r="AB50" s="134"/>
      <c r="AC50" s="134"/>
      <c r="AD50" s="134"/>
      <c r="AE50" s="134"/>
      <c r="AF50" s="134"/>
      <c r="AG50" s="134"/>
      <c r="AH50" s="134"/>
      <c r="AI50" s="134"/>
      <c r="AJ50" s="134"/>
      <c r="AK50" s="134"/>
      <c r="AL50" s="134"/>
      <c r="AM50" s="134"/>
      <c r="AN50" s="134"/>
      <c r="AO50" s="134"/>
      <c r="AP50" s="134"/>
      <c r="AQ50" s="134"/>
      <c r="AR50" s="134"/>
      <c r="AS50" s="134"/>
      <c r="AT50" s="134"/>
      <c r="AU50" s="134"/>
      <c r="AV50" s="134"/>
      <c r="AW50" s="134"/>
      <c r="AX50" s="134"/>
      <c r="AY50" s="134"/>
      <c r="AZ50" s="134"/>
      <c r="BA50" s="134"/>
      <c r="BB50" s="134"/>
      <c r="BC50" s="134"/>
      <c r="BD50" s="134"/>
    </row>
    <row r="51" spans="1:56" x14ac:dyDescent="0.4">
      <c r="A51" s="134"/>
      <c r="B51" s="134"/>
      <c r="C51" s="134"/>
      <c r="D51" s="134"/>
      <c r="E51" s="134"/>
      <c r="F51" s="134"/>
      <c r="G51" s="134"/>
      <c r="H51" s="134"/>
      <c r="I51" s="134"/>
      <c r="J51" s="134"/>
      <c r="K51" s="134"/>
      <c r="L51" s="134"/>
      <c r="M51" s="134"/>
      <c r="N51" s="134"/>
      <c r="O51" s="134"/>
      <c r="P51" s="134"/>
      <c r="Q51" s="134"/>
      <c r="R51" s="134"/>
      <c r="S51" s="134"/>
      <c r="T51" s="134"/>
      <c r="U51" s="134"/>
      <c r="V51" s="134"/>
      <c r="W51" s="134"/>
      <c r="X51" s="134"/>
      <c r="Y51" s="134"/>
      <c r="Z51" s="134"/>
      <c r="AA51" s="134"/>
      <c r="AB51" s="134"/>
      <c r="AC51" s="134"/>
      <c r="AD51" s="134"/>
      <c r="AE51" s="134"/>
      <c r="AF51" s="134"/>
      <c r="AG51" s="134"/>
      <c r="AH51" s="134"/>
      <c r="AI51" s="134"/>
      <c r="AJ51" s="134"/>
      <c r="AK51" s="134"/>
      <c r="AL51" s="134"/>
      <c r="AM51" s="134"/>
      <c r="AN51" s="134"/>
      <c r="AO51" s="134"/>
      <c r="AP51" s="134"/>
      <c r="AQ51" s="134"/>
      <c r="AR51" s="134"/>
      <c r="AS51" s="134"/>
      <c r="AT51" s="134"/>
      <c r="AU51" s="134"/>
      <c r="AV51" s="134"/>
      <c r="AW51" s="134"/>
      <c r="AX51" s="134"/>
      <c r="AY51" s="134"/>
      <c r="AZ51" s="134"/>
      <c r="BA51" s="134"/>
      <c r="BB51" s="134"/>
      <c r="BC51" s="134"/>
      <c r="BD51" s="134"/>
    </row>
    <row r="52" spans="1:56" x14ac:dyDescent="0.4">
      <c r="A52" s="134"/>
      <c r="B52" s="134"/>
      <c r="C52" s="134"/>
      <c r="D52" s="134"/>
      <c r="E52" s="134"/>
      <c r="F52" s="134"/>
      <c r="G52" s="134"/>
      <c r="H52" s="134"/>
      <c r="I52" s="134"/>
      <c r="J52" s="134"/>
      <c r="K52" s="134"/>
      <c r="L52" s="134"/>
      <c r="M52" s="134"/>
      <c r="N52" s="134"/>
      <c r="O52" s="134"/>
      <c r="P52" s="134"/>
      <c r="Q52" s="134"/>
      <c r="R52" s="134"/>
      <c r="S52" s="134"/>
      <c r="T52" s="134"/>
      <c r="U52" s="134"/>
      <c r="V52" s="134"/>
      <c r="W52" s="134"/>
      <c r="X52" s="134"/>
      <c r="Y52" s="134"/>
      <c r="Z52" s="134"/>
      <c r="AA52" s="134"/>
      <c r="AB52" s="134"/>
      <c r="AC52" s="134"/>
      <c r="AD52" s="134"/>
      <c r="AE52" s="134"/>
      <c r="AF52" s="134"/>
      <c r="AG52" s="134"/>
      <c r="AH52" s="134"/>
      <c r="AI52" s="134"/>
      <c r="AJ52" s="134"/>
      <c r="AK52" s="134"/>
      <c r="AL52" s="134"/>
      <c r="AM52" s="134"/>
      <c r="AN52" s="134"/>
      <c r="AO52" s="134"/>
      <c r="AP52" s="134"/>
      <c r="AQ52" s="134"/>
      <c r="AR52" s="134"/>
      <c r="AS52" s="134"/>
      <c r="AT52" s="134"/>
      <c r="AU52" s="134"/>
      <c r="AV52" s="134"/>
      <c r="AW52" s="134"/>
      <c r="AX52" s="134"/>
      <c r="AY52" s="134"/>
      <c r="AZ52" s="134"/>
      <c r="BA52" s="134"/>
      <c r="BB52" s="134"/>
      <c r="BC52" s="134"/>
      <c r="BD52" s="134"/>
    </row>
    <row r="53" spans="1:56" x14ac:dyDescent="0.4">
      <c r="A53" s="134"/>
      <c r="B53" s="134"/>
      <c r="C53" s="134"/>
      <c r="D53" s="134"/>
      <c r="E53" s="134"/>
      <c r="F53" s="134"/>
      <c r="G53" s="134"/>
      <c r="H53" s="134"/>
      <c r="I53" s="134"/>
      <c r="J53" s="134"/>
      <c r="K53" s="134"/>
      <c r="L53" s="134"/>
      <c r="M53" s="134"/>
      <c r="N53" s="134"/>
      <c r="O53" s="134"/>
      <c r="P53" s="134"/>
      <c r="Q53" s="134"/>
      <c r="R53" s="134"/>
      <c r="S53" s="134"/>
      <c r="T53" s="134"/>
      <c r="U53" s="134"/>
      <c r="V53" s="134"/>
      <c r="W53" s="134"/>
      <c r="X53" s="134"/>
      <c r="Y53" s="134"/>
      <c r="Z53" s="134"/>
      <c r="AA53" s="134"/>
      <c r="AB53" s="134"/>
      <c r="AC53" s="134"/>
      <c r="AD53" s="134"/>
      <c r="AE53" s="134"/>
      <c r="AF53" s="134"/>
      <c r="AG53" s="134"/>
      <c r="AH53" s="134"/>
      <c r="AI53" s="134"/>
      <c r="AJ53" s="134"/>
      <c r="AK53" s="134"/>
      <c r="AL53" s="134"/>
      <c r="AM53" s="134"/>
      <c r="AN53" s="134"/>
      <c r="AO53" s="134"/>
      <c r="AP53" s="134"/>
      <c r="AQ53" s="134"/>
      <c r="AR53" s="134"/>
      <c r="AS53" s="134"/>
      <c r="AT53" s="134"/>
      <c r="AU53" s="134"/>
      <c r="AV53" s="134"/>
      <c r="AW53" s="134"/>
      <c r="AX53" s="134"/>
      <c r="AY53" s="134"/>
      <c r="AZ53" s="134"/>
      <c r="BA53" s="134"/>
      <c r="BB53" s="134"/>
      <c r="BC53" s="134"/>
      <c r="BD53" s="134"/>
    </row>
    <row r="54" spans="1:56" x14ac:dyDescent="0.4">
      <c r="A54" s="134"/>
      <c r="B54" s="134"/>
      <c r="C54" s="134"/>
      <c r="D54" s="134"/>
      <c r="E54" s="134"/>
      <c r="F54" s="134"/>
      <c r="G54" s="134"/>
      <c r="H54" s="134"/>
      <c r="I54" s="134"/>
      <c r="J54" s="134"/>
      <c r="K54" s="134"/>
      <c r="L54" s="134"/>
      <c r="M54" s="134"/>
      <c r="N54" s="134"/>
      <c r="O54" s="134"/>
      <c r="P54" s="134"/>
      <c r="Q54" s="134"/>
      <c r="R54" s="134"/>
      <c r="S54" s="134"/>
      <c r="T54" s="134"/>
      <c r="U54" s="134"/>
      <c r="V54" s="134"/>
      <c r="W54" s="134"/>
      <c r="X54" s="134"/>
      <c r="Y54" s="134"/>
      <c r="Z54" s="134"/>
      <c r="AA54" s="134"/>
      <c r="AB54" s="134"/>
      <c r="AC54" s="134"/>
      <c r="AD54" s="134"/>
      <c r="AE54" s="134"/>
      <c r="AF54" s="134"/>
      <c r="AG54" s="134"/>
      <c r="AH54" s="134"/>
      <c r="AI54" s="134"/>
      <c r="AJ54" s="134"/>
      <c r="AK54" s="134"/>
      <c r="AL54" s="134"/>
      <c r="AM54" s="134"/>
      <c r="AN54" s="134"/>
      <c r="AO54" s="134"/>
      <c r="AP54" s="134"/>
      <c r="AQ54" s="134"/>
      <c r="AR54" s="134"/>
      <c r="AS54" s="134"/>
      <c r="AT54" s="134"/>
      <c r="AU54" s="134"/>
      <c r="AV54" s="134"/>
      <c r="AW54" s="134"/>
      <c r="AX54" s="134"/>
      <c r="AY54" s="134"/>
      <c r="AZ54" s="134"/>
      <c r="BA54" s="134"/>
      <c r="BB54" s="134"/>
      <c r="BC54" s="134"/>
      <c r="BD54" s="134"/>
    </row>
    <row r="55" spans="1:56" x14ac:dyDescent="0.4">
      <c r="A55" s="134"/>
      <c r="B55" s="134"/>
      <c r="C55" s="134"/>
      <c r="D55" s="134"/>
      <c r="E55" s="134"/>
      <c r="F55" s="134"/>
      <c r="G55" s="134"/>
      <c r="H55" s="134"/>
      <c r="I55" s="134"/>
      <c r="J55" s="134"/>
      <c r="K55" s="134"/>
      <c r="L55" s="134"/>
      <c r="M55" s="134"/>
      <c r="N55" s="134"/>
      <c r="O55" s="134"/>
      <c r="P55" s="134"/>
      <c r="Q55" s="134"/>
      <c r="R55" s="134"/>
      <c r="S55" s="134"/>
      <c r="T55" s="134"/>
      <c r="U55" s="134"/>
      <c r="V55" s="134"/>
      <c r="W55" s="134"/>
      <c r="X55" s="134"/>
      <c r="Y55" s="134"/>
      <c r="Z55" s="134"/>
      <c r="AA55" s="134"/>
      <c r="AB55" s="134"/>
      <c r="AC55" s="134"/>
      <c r="AD55" s="134"/>
      <c r="AE55" s="134"/>
      <c r="AF55" s="134"/>
      <c r="AG55" s="134"/>
      <c r="AH55" s="134"/>
      <c r="AI55" s="134"/>
      <c r="AJ55" s="134"/>
      <c r="AK55" s="134"/>
      <c r="AL55" s="134"/>
      <c r="AM55" s="134"/>
      <c r="AN55" s="134"/>
      <c r="AO55" s="134"/>
      <c r="AP55" s="134"/>
      <c r="AQ55" s="134"/>
      <c r="AR55" s="134"/>
      <c r="AS55" s="134"/>
      <c r="AT55" s="134"/>
      <c r="AU55" s="134"/>
      <c r="AV55" s="134"/>
      <c r="AW55" s="134"/>
      <c r="AX55" s="134"/>
      <c r="AY55" s="134"/>
      <c r="AZ55" s="134"/>
      <c r="BA55" s="134"/>
      <c r="BB55" s="134"/>
      <c r="BC55" s="134"/>
      <c r="BD55" s="134"/>
    </row>
    <row r="56" spans="1:56" x14ac:dyDescent="0.4">
      <c r="A56" s="134"/>
      <c r="B56" s="134"/>
      <c r="C56" s="134"/>
      <c r="D56" s="134"/>
      <c r="E56" s="134"/>
      <c r="F56" s="134"/>
      <c r="G56" s="134"/>
      <c r="H56" s="134"/>
      <c r="I56" s="134"/>
      <c r="J56" s="134"/>
      <c r="K56" s="134"/>
      <c r="L56" s="134"/>
      <c r="M56" s="134"/>
      <c r="N56" s="134"/>
      <c r="O56" s="134"/>
      <c r="P56" s="134"/>
      <c r="Q56" s="134"/>
      <c r="R56" s="134"/>
      <c r="S56" s="134"/>
      <c r="T56" s="134"/>
      <c r="U56" s="134"/>
      <c r="V56" s="134"/>
      <c r="W56" s="134"/>
      <c r="X56" s="134"/>
      <c r="Y56" s="134"/>
      <c r="Z56" s="134"/>
      <c r="AA56" s="134"/>
      <c r="AB56" s="134"/>
      <c r="AC56" s="134"/>
      <c r="AD56" s="134"/>
      <c r="AE56" s="134"/>
      <c r="AF56" s="134"/>
      <c r="AG56" s="134"/>
      <c r="AH56" s="134"/>
      <c r="AI56" s="134"/>
      <c r="AJ56" s="134"/>
      <c r="AK56" s="134"/>
      <c r="AL56" s="134"/>
      <c r="AM56" s="134"/>
      <c r="AN56" s="134"/>
      <c r="AO56" s="134"/>
      <c r="AP56" s="134"/>
      <c r="AQ56" s="134"/>
      <c r="AR56" s="134"/>
      <c r="AS56" s="134"/>
      <c r="AT56" s="134"/>
      <c r="AU56" s="134"/>
      <c r="AV56" s="134"/>
      <c r="AW56" s="134"/>
      <c r="AX56" s="134"/>
      <c r="AY56" s="134"/>
      <c r="AZ56" s="134"/>
      <c r="BA56" s="134"/>
      <c r="BB56" s="134"/>
      <c r="BC56" s="134"/>
      <c r="BD56" s="134"/>
    </row>
    <row r="57" spans="1:56" x14ac:dyDescent="0.4">
      <c r="A57" s="134"/>
      <c r="B57" s="134"/>
      <c r="C57" s="134"/>
      <c r="D57" s="134"/>
      <c r="E57" s="134"/>
      <c r="F57" s="134"/>
      <c r="G57" s="134"/>
      <c r="H57" s="134"/>
      <c r="I57" s="134"/>
      <c r="J57" s="134"/>
      <c r="K57" s="134"/>
      <c r="L57" s="134"/>
      <c r="M57" s="134"/>
      <c r="N57" s="134"/>
      <c r="O57" s="134"/>
      <c r="P57" s="134"/>
      <c r="Q57" s="134"/>
      <c r="R57" s="134"/>
      <c r="S57" s="134"/>
      <c r="T57" s="134"/>
      <c r="U57" s="134"/>
      <c r="V57" s="134"/>
      <c r="W57" s="134"/>
      <c r="X57" s="134"/>
      <c r="Y57" s="134"/>
      <c r="Z57" s="134"/>
      <c r="AA57" s="134"/>
      <c r="AB57" s="134"/>
      <c r="AC57" s="134"/>
      <c r="AD57" s="134"/>
      <c r="AE57" s="134"/>
      <c r="AF57" s="134"/>
      <c r="AG57" s="134"/>
      <c r="AH57" s="134"/>
      <c r="AI57" s="134"/>
      <c r="AJ57" s="134"/>
      <c r="AK57" s="134"/>
      <c r="AL57" s="134"/>
      <c r="AM57" s="134"/>
      <c r="AN57" s="134"/>
      <c r="AO57" s="134"/>
      <c r="AP57" s="134"/>
      <c r="AQ57" s="134"/>
      <c r="AR57" s="134"/>
      <c r="AS57" s="134"/>
      <c r="AT57" s="134"/>
      <c r="AU57" s="134"/>
      <c r="AV57" s="134"/>
      <c r="AW57" s="134"/>
      <c r="AX57" s="134"/>
      <c r="AY57" s="134"/>
      <c r="AZ57" s="134"/>
      <c r="BA57" s="134"/>
      <c r="BB57" s="134"/>
      <c r="BC57" s="134"/>
      <c r="BD57" s="134"/>
    </row>
    <row r="58" spans="1:56" x14ac:dyDescent="0.4">
      <c r="A58" s="134"/>
      <c r="B58" s="134"/>
      <c r="C58" s="134"/>
      <c r="D58" s="134"/>
      <c r="E58" s="134"/>
      <c r="F58" s="134"/>
      <c r="G58" s="134"/>
      <c r="H58" s="134"/>
      <c r="I58" s="134"/>
      <c r="J58" s="134"/>
      <c r="K58" s="134"/>
      <c r="L58" s="134"/>
      <c r="M58" s="134"/>
      <c r="N58" s="134"/>
      <c r="O58" s="134"/>
      <c r="P58" s="134"/>
      <c r="Q58" s="134"/>
      <c r="R58" s="134"/>
      <c r="S58" s="134"/>
      <c r="T58" s="134"/>
      <c r="U58" s="134"/>
      <c r="V58" s="134"/>
      <c r="W58" s="134"/>
      <c r="X58" s="134"/>
      <c r="Y58" s="134"/>
      <c r="Z58" s="134"/>
      <c r="AA58" s="134"/>
      <c r="AB58" s="134"/>
      <c r="AC58" s="134"/>
      <c r="AD58" s="134"/>
      <c r="AE58" s="134"/>
      <c r="AF58" s="134"/>
      <c r="AG58" s="134"/>
      <c r="AH58" s="134"/>
      <c r="AI58" s="134"/>
      <c r="AJ58" s="134"/>
      <c r="AK58" s="134"/>
      <c r="AL58" s="134"/>
      <c r="AM58" s="134"/>
      <c r="AN58" s="134"/>
      <c r="AO58" s="134"/>
      <c r="AP58" s="134"/>
      <c r="AQ58" s="134"/>
      <c r="AR58" s="134"/>
      <c r="AS58" s="134"/>
      <c r="AT58" s="134"/>
      <c r="AU58" s="134"/>
      <c r="AV58" s="134"/>
      <c r="AW58" s="134"/>
      <c r="AX58" s="134"/>
      <c r="AY58" s="134"/>
      <c r="AZ58" s="134"/>
      <c r="BA58" s="134"/>
      <c r="BB58" s="134"/>
      <c r="BC58" s="134"/>
      <c r="BD58" s="134"/>
    </row>
    <row r="59" spans="1:56" x14ac:dyDescent="0.4">
      <c r="A59" s="134"/>
      <c r="B59" s="134"/>
      <c r="C59" s="134"/>
      <c r="D59" s="134"/>
      <c r="E59" s="134"/>
      <c r="F59" s="134"/>
      <c r="G59" s="134"/>
      <c r="H59" s="134"/>
      <c r="I59" s="134"/>
      <c r="J59" s="134"/>
      <c r="K59" s="134"/>
      <c r="L59" s="134"/>
      <c r="M59" s="134"/>
      <c r="N59" s="134"/>
      <c r="O59" s="134"/>
      <c r="P59" s="134"/>
      <c r="Q59" s="134"/>
      <c r="R59" s="134"/>
      <c r="S59" s="134"/>
      <c r="T59" s="134"/>
      <c r="U59" s="134"/>
      <c r="V59" s="134"/>
      <c r="W59" s="134"/>
      <c r="X59" s="134"/>
      <c r="Y59" s="134"/>
      <c r="Z59" s="134"/>
      <c r="AA59" s="134"/>
      <c r="AB59" s="134"/>
      <c r="AC59" s="134"/>
      <c r="AD59" s="134"/>
      <c r="AE59" s="134"/>
      <c r="AF59" s="134"/>
      <c r="AG59" s="134"/>
      <c r="AH59" s="134"/>
      <c r="AI59" s="134"/>
      <c r="AJ59" s="134"/>
      <c r="AK59" s="134"/>
      <c r="AL59" s="134"/>
      <c r="AM59" s="134"/>
      <c r="AN59" s="134"/>
      <c r="AO59" s="134"/>
      <c r="AP59" s="134"/>
      <c r="AQ59" s="134"/>
      <c r="AR59" s="134"/>
      <c r="AS59" s="134"/>
      <c r="AT59" s="134"/>
      <c r="AU59" s="134"/>
      <c r="AV59" s="134"/>
      <c r="AW59" s="134"/>
      <c r="AX59" s="134"/>
      <c r="AY59" s="134"/>
      <c r="AZ59" s="134"/>
      <c r="BA59" s="134"/>
      <c r="BB59" s="134"/>
      <c r="BC59" s="134"/>
      <c r="BD59" s="134"/>
    </row>
  </sheetData>
  <sheetProtection algorithmName="SHA-512" hashValue="7EvZnCS6Bvb+8giNIy9+kwJuGxVMBK1huy/MRnS1pXzqwqAmPWuEDJO5KkdrQ/oQ7xCAFQZCINGPjHjuAOlLSw==" saltValue="kO+5E9Js7Ka0lcgR1S7iPA==" spinCount="100000" sheet="1" objects="1" scenarios="1"/>
  <mergeCells count="70">
    <mergeCell ref="F1:J2"/>
    <mergeCell ref="K1:AC2"/>
    <mergeCell ref="A1:B2"/>
    <mergeCell ref="C1:C2"/>
    <mergeCell ref="A4:A5"/>
    <mergeCell ref="B4:B5"/>
    <mergeCell ref="C4:C5"/>
    <mergeCell ref="D4:D5"/>
    <mergeCell ref="E4:E5"/>
    <mergeCell ref="F4:F5"/>
    <mergeCell ref="M4:M5"/>
    <mergeCell ref="N4:P4"/>
    <mergeCell ref="AC4:AC5"/>
    <mergeCell ref="H3:L3"/>
    <mergeCell ref="G4:G5"/>
    <mergeCell ref="H4:L5"/>
    <mergeCell ref="AC6:AC15"/>
    <mergeCell ref="H7:L7"/>
    <mergeCell ref="AE7:AG7"/>
    <mergeCell ref="H8:L8"/>
    <mergeCell ref="AE8:AG8"/>
    <mergeCell ref="H9:L9"/>
    <mergeCell ref="H10:L10"/>
    <mergeCell ref="AD10:AD13"/>
    <mergeCell ref="AE10:AG15"/>
    <mergeCell ref="H11:L11"/>
    <mergeCell ref="H12:L12"/>
    <mergeCell ref="H13:L13"/>
    <mergeCell ref="H14:L14"/>
    <mergeCell ref="H15:L15"/>
    <mergeCell ref="A6:A15"/>
    <mergeCell ref="H6:L6"/>
    <mergeCell ref="H23:L23"/>
    <mergeCell ref="A26:G26"/>
    <mergeCell ref="I26:L26"/>
    <mergeCell ref="A18:G18"/>
    <mergeCell ref="I18:L18"/>
    <mergeCell ref="A19:G21"/>
    <mergeCell ref="I19:L19"/>
    <mergeCell ref="I20:L20"/>
    <mergeCell ref="I21:L21"/>
    <mergeCell ref="A27:G29"/>
    <mergeCell ref="I27:L27"/>
    <mergeCell ref="I28:L28"/>
    <mergeCell ref="I29:L29"/>
    <mergeCell ref="A22:E23"/>
    <mergeCell ref="F22:G23"/>
    <mergeCell ref="AI12:AN13"/>
    <mergeCell ref="A30:E31"/>
    <mergeCell ref="F30:G31"/>
    <mergeCell ref="A38:E39"/>
    <mergeCell ref="F38:G39"/>
    <mergeCell ref="I38:L38"/>
    <mergeCell ref="H39:L39"/>
    <mergeCell ref="A34:G34"/>
    <mergeCell ref="I34:L34"/>
    <mergeCell ref="A35:G37"/>
    <mergeCell ref="I35:L35"/>
    <mergeCell ref="I36:L36"/>
    <mergeCell ref="I37:L37"/>
    <mergeCell ref="I30:L30"/>
    <mergeCell ref="H31:L31"/>
    <mergeCell ref="I22:L22"/>
    <mergeCell ref="AF2:AG2"/>
    <mergeCell ref="AI4:AN4"/>
    <mergeCell ref="AI6:AN6"/>
    <mergeCell ref="AI10:AN10"/>
    <mergeCell ref="AI11:AN11"/>
    <mergeCell ref="AE4:AG6"/>
    <mergeCell ref="AI1:AN2"/>
  </mergeCells>
  <pageMargins left="0.7" right="0.7" top="0.75" bottom="0.75" header="0.3" footer="0.3"/>
  <pageSetup paperSize="9" scale="6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oglio16">
    <pageSetUpPr fitToPage="1"/>
  </sheetPr>
  <dimension ref="A1:AT102"/>
  <sheetViews>
    <sheetView zoomScale="75" zoomScaleNormal="75" workbookViewId="0">
      <selection activeCell="C1" sqref="C1:C2"/>
    </sheetView>
  </sheetViews>
  <sheetFormatPr defaultRowHeight="13.15" x14ac:dyDescent="0.4"/>
  <cols>
    <col min="1" max="1" width="7" customWidth="1"/>
    <col min="2" max="2" width="3.85546875" customWidth="1"/>
    <col min="3" max="3" width="28.640625" customWidth="1"/>
    <col min="4" max="5" width="18.85546875" customWidth="1"/>
    <col min="6" max="6" width="15.640625" customWidth="1"/>
    <col min="7" max="7" width="12.640625" customWidth="1"/>
    <col min="8" max="8" width="5.640625" customWidth="1"/>
    <col min="9" max="12" width="1.85546875" customWidth="1"/>
    <col min="13" max="13" width="9.640625" customWidth="1"/>
    <col min="14" max="16" width="6.140625" customWidth="1"/>
    <col min="17" max="26" width="0" hidden="1" customWidth="1"/>
    <col min="27" max="27" width="0.140625" customWidth="1"/>
    <col min="28" max="28" width="2" customWidth="1"/>
    <col min="29" max="29" width="12.640625" customWidth="1"/>
    <col min="30" max="30" width="2.640625" customWidth="1"/>
    <col min="31" max="31" width="20.35546875" customWidth="1"/>
    <col min="32" max="32" width="1.640625" customWidth="1"/>
    <col min="33" max="33" width="6.640625" customWidth="1"/>
    <col min="34" max="34" width="2.640625" customWidth="1"/>
    <col min="39" max="39" width="2.640625" customWidth="1"/>
  </cols>
  <sheetData>
    <row r="1" spans="1:46" ht="25.15" customHeight="1" thickBot="1" x14ac:dyDescent="0.45">
      <c r="A1" s="704" t="s">
        <v>108</v>
      </c>
      <c r="B1" s="705"/>
      <c r="C1" s="708"/>
      <c r="D1" s="210" t="s">
        <v>84</v>
      </c>
      <c r="E1" s="211" t="s">
        <v>5</v>
      </c>
      <c r="F1" s="727" t="s">
        <v>142</v>
      </c>
      <c r="G1" s="728"/>
      <c r="H1" s="728"/>
      <c r="I1" s="728"/>
      <c r="J1" s="728"/>
      <c r="K1" s="721" t="str">
        <f>IF(+'SCHEDE '!B2=0,"Inserire il nome nel file SCHEDE",+'SCHEDE '!B2)</f>
        <v/>
      </c>
      <c r="L1" s="722"/>
      <c r="M1" s="722"/>
      <c r="N1" s="722"/>
      <c r="O1" s="722"/>
      <c r="P1" s="722"/>
      <c r="Q1" s="722"/>
      <c r="R1" s="722"/>
      <c r="S1" s="722"/>
      <c r="T1" s="722"/>
      <c r="U1" s="722"/>
      <c r="V1" s="722"/>
      <c r="W1" s="722"/>
      <c r="X1" s="722"/>
      <c r="Y1" s="722"/>
      <c r="Z1" s="722"/>
      <c r="AA1" s="722"/>
      <c r="AB1" s="722"/>
      <c r="AC1" s="723"/>
      <c r="AD1" s="134"/>
      <c r="AE1" s="134"/>
      <c r="AF1" s="134"/>
      <c r="AG1" s="134"/>
      <c r="AH1" s="134"/>
      <c r="AI1" s="774" t="s">
        <v>230</v>
      </c>
      <c r="AJ1" s="775"/>
      <c r="AK1" s="775"/>
      <c r="AL1" s="775"/>
      <c r="AM1" s="775"/>
      <c r="AN1" s="776"/>
      <c r="AO1" s="134"/>
      <c r="AP1" s="134"/>
      <c r="AQ1" s="134"/>
      <c r="AR1" s="134"/>
      <c r="AS1" s="134"/>
      <c r="AT1" s="134"/>
    </row>
    <row r="2" spans="1:46" ht="25.15" customHeight="1" thickBot="1" x14ac:dyDescent="0.45">
      <c r="A2" s="706"/>
      <c r="B2" s="707"/>
      <c r="C2" s="709"/>
      <c r="D2" s="192"/>
      <c r="E2" s="193"/>
      <c r="F2" s="729"/>
      <c r="G2" s="730"/>
      <c r="H2" s="730"/>
      <c r="I2" s="730"/>
      <c r="J2" s="730"/>
      <c r="K2" s="724"/>
      <c r="L2" s="725"/>
      <c r="M2" s="725"/>
      <c r="N2" s="725"/>
      <c r="O2" s="725"/>
      <c r="P2" s="725"/>
      <c r="Q2" s="725"/>
      <c r="R2" s="725"/>
      <c r="S2" s="725"/>
      <c r="T2" s="725"/>
      <c r="U2" s="725"/>
      <c r="V2" s="725"/>
      <c r="W2" s="725"/>
      <c r="X2" s="725"/>
      <c r="Y2" s="725"/>
      <c r="Z2" s="725"/>
      <c r="AA2" s="725"/>
      <c r="AB2" s="725"/>
      <c r="AC2" s="726"/>
      <c r="AD2" s="134"/>
      <c r="AE2" s="163" t="s">
        <v>7</v>
      </c>
      <c r="AF2" s="639" t="str">
        <f>+Start!X4</f>
        <v>21.2</v>
      </c>
      <c r="AG2" s="640"/>
      <c r="AH2" s="134"/>
      <c r="AI2" s="777"/>
      <c r="AJ2" s="778"/>
      <c r="AK2" s="778"/>
      <c r="AL2" s="778"/>
      <c r="AM2" s="778"/>
      <c r="AN2" s="779"/>
      <c r="AO2" s="134"/>
      <c r="AP2" s="134"/>
      <c r="AQ2" s="134"/>
      <c r="AR2" s="134"/>
      <c r="AS2" s="134"/>
      <c r="AT2" s="134"/>
    </row>
    <row r="3" spans="1:46" ht="25.35" customHeight="1" thickBot="1" x14ac:dyDescent="0.45">
      <c r="A3" s="153"/>
      <c r="B3" s="153"/>
      <c r="C3" s="153"/>
      <c r="D3" s="153"/>
      <c r="E3" s="153"/>
      <c r="F3" s="191"/>
      <c r="G3" s="189" t="s">
        <v>134</v>
      </c>
      <c r="H3" s="711" t="s">
        <v>143</v>
      </c>
      <c r="I3" s="712"/>
      <c r="J3" s="712"/>
      <c r="K3" s="712"/>
      <c r="L3" s="713"/>
      <c r="M3" s="153"/>
      <c r="N3" s="153"/>
      <c r="O3" s="134"/>
      <c r="P3" s="134"/>
      <c r="Q3" s="134"/>
      <c r="R3" s="134"/>
      <c r="S3" s="134"/>
      <c r="T3" s="134"/>
      <c r="U3" s="134"/>
      <c r="V3" s="134"/>
      <c r="W3" s="134"/>
      <c r="X3" s="134"/>
      <c r="Y3" s="134"/>
      <c r="Z3" s="134"/>
      <c r="AA3" s="134"/>
      <c r="AB3" s="134"/>
      <c r="AC3" s="134"/>
      <c r="AD3" s="134"/>
      <c r="AE3" s="134"/>
      <c r="AF3" s="134"/>
      <c r="AG3" s="134"/>
      <c r="AH3" s="134"/>
      <c r="AI3" s="134"/>
      <c r="AJ3" s="134"/>
      <c r="AK3" s="134"/>
      <c r="AL3" s="134"/>
      <c r="AM3" s="134"/>
      <c r="AN3" s="134"/>
      <c r="AO3" s="134"/>
      <c r="AP3" s="134"/>
      <c r="AQ3" s="134"/>
      <c r="AR3" s="134"/>
      <c r="AS3" s="134"/>
      <c r="AT3" s="134"/>
    </row>
    <row r="4" spans="1:46" ht="30" customHeight="1" thickTop="1" x14ac:dyDescent="0.4">
      <c r="A4" s="784" t="s">
        <v>108</v>
      </c>
      <c r="B4" s="664" t="s">
        <v>89</v>
      </c>
      <c r="C4" s="716" t="s">
        <v>83</v>
      </c>
      <c r="D4" s="714" t="s">
        <v>84</v>
      </c>
      <c r="E4" s="714" t="s">
        <v>5</v>
      </c>
      <c r="F4" s="666" t="s">
        <v>107</v>
      </c>
      <c r="G4" s="702" t="s">
        <v>151</v>
      </c>
      <c r="H4" s="731" t="s">
        <v>149</v>
      </c>
      <c r="I4" s="732"/>
      <c r="J4" s="732"/>
      <c r="K4" s="732"/>
      <c r="L4" s="733"/>
      <c r="M4" s="694" t="s">
        <v>6</v>
      </c>
      <c r="N4" s="696" t="s">
        <v>88</v>
      </c>
      <c r="O4" s="697"/>
      <c r="P4" s="698"/>
      <c r="Q4" s="95" t="s">
        <v>90</v>
      </c>
      <c r="R4" s="95" t="s">
        <v>91</v>
      </c>
      <c r="S4" s="95" t="s">
        <v>92</v>
      </c>
      <c r="T4" s="95" t="s">
        <v>93</v>
      </c>
      <c r="U4" s="95" t="s">
        <v>94</v>
      </c>
      <c r="V4" s="95" t="s">
        <v>95</v>
      </c>
      <c r="W4" s="95" t="s">
        <v>96</v>
      </c>
      <c r="X4" s="95" t="s">
        <v>97</v>
      </c>
      <c r="Y4" s="95" t="s">
        <v>98</v>
      </c>
      <c r="AA4" s="90"/>
      <c r="AB4" s="134"/>
      <c r="AC4" s="786" t="s">
        <v>135</v>
      </c>
      <c r="AD4" s="135"/>
      <c r="AE4" s="649" t="s">
        <v>111</v>
      </c>
      <c r="AF4" s="650"/>
      <c r="AG4" s="651"/>
      <c r="AH4" s="134"/>
      <c r="AI4" s="780" t="s">
        <v>144</v>
      </c>
      <c r="AJ4" s="780"/>
      <c r="AK4" s="780"/>
      <c r="AL4" s="780"/>
      <c r="AM4" s="780"/>
      <c r="AN4" s="780"/>
      <c r="AO4" s="134"/>
      <c r="AP4" s="134"/>
      <c r="AQ4" s="134"/>
      <c r="AR4" s="134"/>
      <c r="AS4" s="134"/>
      <c r="AT4" s="134"/>
    </row>
    <row r="5" spans="1:46" ht="30" customHeight="1" thickBot="1" x14ac:dyDescent="0.45">
      <c r="A5" s="785"/>
      <c r="B5" s="665"/>
      <c r="C5" s="717"/>
      <c r="D5" s="715"/>
      <c r="E5" s="715"/>
      <c r="F5" s="667"/>
      <c r="G5" s="703"/>
      <c r="H5" s="734"/>
      <c r="I5" s="735"/>
      <c r="J5" s="735"/>
      <c r="K5" s="735"/>
      <c r="L5" s="736"/>
      <c r="M5" s="695"/>
      <c r="N5" s="89" t="s">
        <v>85</v>
      </c>
      <c r="O5" s="4" t="s">
        <v>86</v>
      </c>
      <c r="P5" s="5" t="s">
        <v>87</v>
      </c>
      <c r="Q5" s="95" t="s">
        <v>99</v>
      </c>
      <c r="R5" s="96"/>
      <c r="S5" s="96"/>
      <c r="T5" s="96"/>
      <c r="U5" s="96"/>
      <c r="V5" s="96"/>
      <c r="W5" s="96"/>
      <c r="X5" s="96"/>
      <c r="Y5" s="96"/>
      <c r="AA5" s="90"/>
      <c r="AB5" s="134"/>
      <c r="AC5" s="787"/>
      <c r="AD5" s="135"/>
      <c r="AE5" s="652"/>
      <c r="AF5" s="653"/>
      <c r="AG5" s="654"/>
      <c r="AH5" s="134"/>
      <c r="AI5" s="397" t="s">
        <v>145</v>
      </c>
      <c r="AJ5" s="397"/>
      <c r="AK5" s="397"/>
      <c r="AL5" s="397"/>
      <c r="AM5" s="398"/>
      <c r="AN5" s="408"/>
      <c r="AO5" s="134"/>
      <c r="AP5" s="134"/>
      <c r="AQ5" s="134"/>
      <c r="AR5" s="134"/>
      <c r="AS5" s="134"/>
      <c r="AT5" s="134"/>
    </row>
    <row r="6" spans="1:46" ht="25.15" customHeight="1" thickTop="1" thickBot="1" x14ac:dyDescent="0.6">
      <c r="A6" s="691" t="str">
        <f>IF(+Anno_1=0,"",+Anno_1)</f>
        <v/>
      </c>
      <c r="B6" s="91">
        <v>1</v>
      </c>
      <c r="C6" s="155"/>
      <c r="D6" s="201"/>
      <c r="E6" s="202"/>
      <c r="F6" s="154" t="str">
        <f t="shared" ref="F6:F15" si="0">IF(OR(D6=0,E6=0,+Anno_1=0),"",IF(OR(E6&gt;data_2,D6&lt;data_1),"DATA ERRATA","ok"))</f>
        <v/>
      </c>
      <c r="G6" s="199"/>
      <c r="H6" s="699"/>
      <c r="I6" s="700"/>
      <c r="J6" s="700"/>
      <c r="K6" s="700"/>
      <c r="L6" s="701"/>
      <c r="M6" s="195">
        <f>IF(G6=0,0,      IF(H6=0,0,IF(AND(G6&lt;&gt;"AA",G6&lt;&gt;"AT",G6&lt;&gt;"CS",G6&lt;&gt;"ALTRO"),"ERRORE",IF(AND(H6&lt;&gt;"NON",H6&lt;&gt;"SS",H6&lt;&gt;"ENTE"),"ERRORE",ROUND(E6-D6+1,0)))))</f>
        <v>0</v>
      </c>
      <c r="N6" s="100">
        <f t="shared" ref="N6:N9" si="1">FLOOR(R6,1)</f>
        <v>0</v>
      </c>
      <c r="O6" s="97">
        <f>FLOOR(V6,1)</f>
        <v>0</v>
      </c>
      <c r="P6" s="102">
        <f t="shared" ref="P6:P9" si="2">U6-X6</f>
        <v>0</v>
      </c>
      <c r="Q6" s="92">
        <f t="shared" ref="Q6:Q9" si="3">T6+X6+Y6</f>
        <v>0</v>
      </c>
      <c r="R6" s="93">
        <f t="shared" ref="R6:R9" si="4">M6/365</f>
        <v>0</v>
      </c>
      <c r="S6" s="93">
        <f t="shared" ref="S6:S16" si="5">FLOOR(R6,1)</f>
        <v>0</v>
      </c>
      <c r="T6" s="93">
        <f t="shared" ref="T6:T16" si="6">S6*365</f>
        <v>0</v>
      </c>
      <c r="U6" s="93">
        <f t="shared" ref="U6:U9" si="7">M6-T6</f>
        <v>0</v>
      </c>
      <c r="V6" s="93">
        <f t="shared" ref="V6:V16" si="8">U6/30</f>
        <v>0</v>
      </c>
      <c r="W6" s="93">
        <f t="shared" ref="W6:W16" si="9">FLOOR(V6,1)</f>
        <v>0</v>
      </c>
      <c r="X6" s="93">
        <f t="shared" ref="X6:X16" si="10">W6*30</f>
        <v>0</v>
      </c>
      <c r="Y6" s="6">
        <f t="shared" ref="Y6:Y9" si="11">U6-X6</f>
        <v>0</v>
      </c>
      <c r="AA6" s="90"/>
      <c r="AB6" s="134"/>
      <c r="AC6" s="691" t="str">
        <f>IF(+Anno_1=0,"",+Anno_1)</f>
        <v/>
      </c>
      <c r="AD6" s="136"/>
      <c r="AE6" s="652"/>
      <c r="AF6" s="653"/>
      <c r="AG6" s="654"/>
      <c r="AH6" s="134"/>
      <c r="AI6" s="780" t="s">
        <v>146</v>
      </c>
      <c r="AJ6" s="780"/>
      <c r="AK6" s="780"/>
      <c r="AL6" s="780"/>
      <c r="AM6" s="780"/>
      <c r="AN6" s="780"/>
      <c r="AO6" s="134"/>
      <c r="AP6" s="134"/>
      <c r="AQ6" s="134"/>
      <c r="AR6" s="134"/>
      <c r="AS6" s="134"/>
      <c r="AT6" s="134"/>
    </row>
    <row r="7" spans="1:46" ht="25.15" customHeight="1" thickBot="1" x14ac:dyDescent="0.6">
      <c r="A7" s="692"/>
      <c r="B7" s="91">
        <v>2</v>
      </c>
      <c r="C7" s="155"/>
      <c r="D7" s="201"/>
      <c r="E7" s="202"/>
      <c r="F7" s="154" t="str">
        <f t="shared" si="0"/>
        <v/>
      </c>
      <c r="G7" s="199"/>
      <c r="H7" s="699"/>
      <c r="I7" s="700"/>
      <c r="J7" s="700"/>
      <c r="K7" s="700"/>
      <c r="L7" s="701"/>
      <c r="M7" s="196">
        <f>IF(G7=0,0,      IF(H7=0,0,IF(AND(G7&lt;&gt;"AA",G7&lt;&gt;"AT",G7&lt;&gt;"CS",G7&lt;&gt;"ALTRO"),"ERRORE",IF(AND(H7&lt;&gt;"NON",H7&lt;&gt;"SS",H7&lt;&gt;"ENTE"),"ERRORE",ROUND(E7-D7+1,0)))))</f>
        <v>0</v>
      </c>
      <c r="N7" s="100">
        <f t="shared" si="1"/>
        <v>0</v>
      </c>
      <c r="O7" s="101">
        <f t="shared" ref="O7:O9" si="12">FLOOR(V7,1)</f>
        <v>0</v>
      </c>
      <c r="P7" s="102">
        <f t="shared" si="2"/>
        <v>0</v>
      </c>
      <c r="Q7" s="92">
        <f t="shared" si="3"/>
        <v>0</v>
      </c>
      <c r="R7" s="93">
        <f t="shared" si="4"/>
        <v>0</v>
      </c>
      <c r="S7" s="93">
        <f t="shared" si="5"/>
        <v>0</v>
      </c>
      <c r="T7" s="93">
        <f t="shared" si="6"/>
        <v>0</v>
      </c>
      <c r="U7" s="93">
        <f t="shared" si="7"/>
        <v>0</v>
      </c>
      <c r="V7" s="93">
        <f t="shared" si="8"/>
        <v>0</v>
      </c>
      <c r="W7" s="93">
        <f t="shared" si="9"/>
        <v>0</v>
      </c>
      <c r="X7" s="93">
        <f t="shared" si="10"/>
        <v>0</v>
      </c>
      <c r="Y7" s="6">
        <f t="shared" si="11"/>
        <v>0</v>
      </c>
      <c r="AA7" s="90"/>
      <c r="AB7" s="134"/>
      <c r="AC7" s="692"/>
      <c r="AD7" s="137"/>
      <c r="AE7" s="686" t="s">
        <v>155</v>
      </c>
      <c r="AF7" s="687"/>
      <c r="AG7" s="688"/>
      <c r="AH7" s="134"/>
      <c r="AI7" s="397" t="s">
        <v>147</v>
      </c>
      <c r="AJ7" s="397"/>
      <c r="AK7" s="397"/>
      <c r="AL7" s="398"/>
      <c r="AM7" s="399"/>
      <c r="AN7" s="408"/>
      <c r="AO7" s="134"/>
      <c r="AP7" s="134"/>
      <c r="AQ7" s="134"/>
      <c r="AR7" s="134"/>
      <c r="AS7" s="134"/>
      <c r="AT7" s="134"/>
    </row>
    <row r="8" spans="1:46" ht="25.15" customHeight="1" thickBot="1" x14ac:dyDescent="0.6">
      <c r="A8" s="692"/>
      <c r="B8" s="91">
        <v>3</v>
      </c>
      <c r="C8" s="155"/>
      <c r="D8" s="201"/>
      <c r="E8" s="202"/>
      <c r="F8" s="154" t="str">
        <f t="shared" si="0"/>
        <v/>
      </c>
      <c r="G8" s="199"/>
      <c r="H8" s="699"/>
      <c r="I8" s="700"/>
      <c r="J8" s="700"/>
      <c r="K8" s="700"/>
      <c r="L8" s="701"/>
      <c r="M8" s="196">
        <f t="shared" ref="M8:M15" si="13">IF(G8=0,0,      IF(H8=0,0,IF(AND(G8&lt;&gt;"AA",G8&lt;&gt;"AT",G8&lt;&gt;"CS",G8&lt;&gt;"ALTRO"),"ERRORE",IF(AND(H8&lt;&gt;"NON",H8&lt;&gt;"SS",H8&lt;&gt;"ENTE"),"ERRORE",ROUND(E8-D8+1,0)))))</f>
        <v>0</v>
      </c>
      <c r="N8" s="100">
        <f t="shared" si="1"/>
        <v>0</v>
      </c>
      <c r="O8" s="101">
        <f t="shared" si="12"/>
        <v>0</v>
      </c>
      <c r="P8" s="102">
        <f t="shared" si="2"/>
        <v>0</v>
      </c>
      <c r="Q8" s="92">
        <f t="shared" si="3"/>
        <v>0</v>
      </c>
      <c r="R8" s="93">
        <f t="shared" si="4"/>
        <v>0</v>
      </c>
      <c r="S8" s="93">
        <f t="shared" si="5"/>
        <v>0</v>
      </c>
      <c r="T8" s="93">
        <f t="shared" si="6"/>
        <v>0</v>
      </c>
      <c r="U8" s="93">
        <f t="shared" si="7"/>
        <v>0</v>
      </c>
      <c r="V8" s="93">
        <f t="shared" si="8"/>
        <v>0</v>
      </c>
      <c r="W8" s="93">
        <f t="shared" si="9"/>
        <v>0</v>
      </c>
      <c r="X8" s="93">
        <f t="shared" si="10"/>
        <v>0</v>
      </c>
      <c r="Y8" s="6">
        <f t="shared" si="11"/>
        <v>0</v>
      </c>
      <c r="AA8" s="90"/>
      <c r="AB8" s="134"/>
      <c r="AC8" s="692"/>
      <c r="AD8" s="137"/>
      <c r="AE8" s="683" t="s">
        <v>131</v>
      </c>
      <c r="AF8" s="684"/>
      <c r="AG8" s="685"/>
      <c r="AH8" s="134"/>
      <c r="AI8" s="166"/>
      <c r="AJ8" s="166"/>
      <c r="AK8" s="166"/>
      <c r="AL8" s="166"/>
      <c r="AM8" s="166"/>
      <c r="AN8" s="134"/>
      <c r="AO8" s="134"/>
      <c r="AP8" s="134"/>
      <c r="AQ8" s="134"/>
      <c r="AR8" s="134"/>
      <c r="AS8" s="134"/>
      <c r="AT8" s="134"/>
    </row>
    <row r="9" spans="1:46" ht="25.15" customHeight="1" thickBot="1" x14ac:dyDescent="0.6">
      <c r="A9" s="692"/>
      <c r="B9" s="91">
        <v>4</v>
      </c>
      <c r="C9" s="155"/>
      <c r="D9" s="201"/>
      <c r="E9" s="202"/>
      <c r="F9" s="154" t="str">
        <f t="shared" si="0"/>
        <v/>
      </c>
      <c r="G9" s="199"/>
      <c r="H9" s="699"/>
      <c r="I9" s="700"/>
      <c r="J9" s="700"/>
      <c r="K9" s="700"/>
      <c r="L9" s="701"/>
      <c r="M9" s="196">
        <f t="shared" si="13"/>
        <v>0</v>
      </c>
      <c r="N9" s="100">
        <f t="shared" si="1"/>
        <v>0</v>
      </c>
      <c r="O9" s="101">
        <f t="shared" si="12"/>
        <v>0</v>
      </c>
      <c r="P9" s="102">
        <f t="shared" si="2"/>
        <v>0</v>
      </c>
      <c r="Q9" s="92">
        <f t="shared" si="3"/>
        <v>0</v>
      </c>
      <c r="R9" s="93">
        <f t="shared" si="4"/>
        <v>0</v>
      </c>
      <c r="S9" s="93">
        <f t="shared" si="5"/>
        <v>0</v>
      </c>
      <c r="T9" s="93">
        <f t="shared" si="6"/>
        <v>0</v>
      </c>
      <c r="U9" s="93">
        <f t="shared" si="7"/>
        <v>0</v>
      </c>
      <c r="V9" s="93">
        <f t="shared" si="8"/>
        <v>0</v>
      </c>
      <c r="W9" s="93">
        <f t="shared" si="9"/>
        <v>0</v>
      </c>
      <c r="X9" s="93">
        <f t="shared" si="10"/>
        <v>0</v>
      </c>
      <c r="Y9" s="6">
        <f t="shared" si="11"/>
        <v>0</v>
      </c>
      <c r="AA9" s="90"/>
      <c r="AB9" s="134"/>
      <c r="AC9" s="692"/>
      <c r="AD9" s="137"/>
      <c r="AE9" s="137"/>
      <c r="AF9" s="137"/>
      <c r="AG9" s="137"/>
      <c r="AH9" s="134"/>
      <c r="AI9" s="166"/>
      <c r="AJ9" s="166"/>
      <c r="AK9" s="166"/>
      <c r="AL9" s="166"/>
      <c r="AM9" s="166"/>
      <c r="AN9" s="134"/>
      <c r="AO9" s="134"/>
      <c r="AP9" s="134"/>
      <c r="AQ9" s="134"/>
      <c r="AR9" s="134"/>
      <c r="AS9" s="134"/>
      <c r="AT9" s="134"/>
    </row>
    <row r="10" spans="1:46" ht="25.15" customHeight="1" thickBot="1" x14ac:dyDescent="0.6">
      <c r="A10" s="692"/>
      <c r="B10" s="91">
        <v>5</v>
      </c>
      <c r="C10" s="155"/>
      <c r="D10" s="201"/>
      <c r="E10" s="202"/>
      <c r="F10" s="154" t="str">
        <f t="shared" si="0"/>
        <v/>
      </c>
      <c r="G10" s="199"/>
      <c r="H10" s="699"/>
      <c r="I10" s="700"/>
      <c r="J10" s="700"/>
      <c r="K10" s="700"/>
      <c r="L10" s="701"/>
      <c r="M10" s="196">
        <f t="shared" si="13"/>
        <v>0</v>
      </c>
      <c r="N10" s="100">
        <f>FLOOR(R10,1)</f>
        <v>0</v>
      </c>
      <c r="O10" s="101">
        <f>FLOOR(V10,1)</f>
        <v>0</v>
      </c>
      <c r="P10" s="102">
        <f>U10-X10</f>
        <v>0</v>
      </c>
      <c r="Q10" s="92">
        <f>T10+X10+Y10</f>
        <v>0</v>
      </c>
      <c r="R10" s="93">
        <f>M10/365</f>
        <v>0</v>
      </c>
      <c r="S10" s="93">
        <f>FLOOR(R10,1)</f>
        <v>0</v>
      </c>
      <c r="T10" s="93">
        <f>S10*365</f>
        <v>0</v>
      </c>
      <c r="U10" s="93">
        <f>M10-T10</f>
        <v>0</v>
      </c>
      <c r="V10" s="93">
        <f>U10/30</f>
        <v>0</v>
      </c>
      <c r="W10" s="93">
        <f>FLOOR(V10,1)</f>
        <v>0</v>
      </c>
      <c r="X10" s="93">
        <f>W10*30</f>
        <v>0</v>
      </c>
      <c r="Y10" s="6">
        <f>U10-X10</f>
        <v>0</v>
      </c>
      <c r="AA10" s="90"/>
      <c r="AB10" s="134"/>
      <c r="AC10" s="692"/>
      <c r="AD10" s="710"/>
      <c r="AE10" s="655" t="s">
        <v>112</v>
      </c>
      <c r="AF10" s="656"/>
      <c r="AG10" s="657"/>
      <c r="AH10" s="134"/>
      <c r="AI10" s="781" t="s">
        <v>153</v>
      </c>
      <c r="AJ10" s="782"/>
      <c r="AK10" s="782"/>
      <c r="AL10" s="782"/>
      <c r="AM10" s="782"/>
      <c r="AN10" s="783"/>
      <c r="AO10" s="134"/>
      <c r="AP10" s="134"/>
      <c r="AQ10" s="134"/>
      <c r="AR10" s="134"/>
      <c r="AS10" s="134"/>
      <c r="AT10" s="134"/>
    </row>
    <row r="11" spans="1:46" ht="25.15" customHeight="1" thickBot="1" x14ac:dyDescent="0.6">
      <c r="A11" s="692"/>
      <c r="B11" s="91">
        <v>6</v>
      </c>
      <c r="C11" s="155"/>
      <c r="D11" s="201"/>
      <c r="E11" s="202"/>
      <c r="F11" s="154" t="str">
        <f t="shared" si="0"/>
        <v/>
      </c>
      <c r="G11" s="199"/>
      <c r="H11" s="699"/>
      <c r="I11" s="700"/>
      <c r="J11" s="700"/>
      <c r="K11" s="700"/>
      <c r="L11" s="701"/>
      <c r="M11" s="196">
        <f t="shared" si="13"/>
        <v>0</v>
      </c>
      <c r="N11" s="100">
        <f t="shared" ref="N11:N13" si="14">FLOOR(R11,1)</f>
        <v>0</v>
      </c>
      <c r="O11" s="101">
        <f t="shared" ref="O11:O13" si="15">FLOOR(V11,1)</f>
        <v>0</v>
      </c>
      <c r="P11" s="102">
        <f t="shared" ref="P11:P13" si="16">U11-X11</f>
        <v>0</v>
      </c>
      <c r="Q11" s="92">
        <f t="shared" ref="Q11:Q13" si="17">T11+X11+Y11</f>
        <v>0</v>
      </c>
      <c r="R11" s="93">
        <f t="shared" ref="R11:R13" si="18">M11/365</f>
        <v>0</v>
      </c>
      <c r="S11" s="93">
        <f t="shared" si="5"/>
        <v>0</v>
      </c>
      <c r="T11" s="93">
        <f t="shared" si="6"/>
        <v>0</v>
      </c>
      <c r="U11" s="93">
        <f t="shared" ref="U11:U13" si="19">M11-T11</f>
        <v>0</v>
      </c>
      <c r="V11" s="93">
        <f t="shared" si="8"/>
        <v>0</v>
      </c>
      <c r="W11" s="93">
        <f t="shared" si="9"/>
        <v>0</v>
      </c>
      <c r="X11" s="93">
        <f t="shared" si="10"/>
        <v>0</v>
      </c>
      <c r="Y11" s="6">
        <f t="shared" ref="Y11:Y13" si="20">U11-X11</f>
        <v>0</v>
      </c>
      <c r="AA11" s="90"/>
      <c r="AB11" s="134"/>
      <c r="AC11" s="692"/>
      <c r="AD11" s="710"/>
      <c r="AE11" s="658"/>
      <c r="AF11" s="659"/>
      <c r="AG11" s="660"/>
      <c r="AH11" s="134"/>
      <c r="AI11" s="781" t="s">
        <v>148</v>
      </c>
      <c r="AJ11" s="782"/>
      <c r="AK11" s="782"/>
      <c r="AL11" s="782"/>
      <c r="AM11" s="782"/>
      <c r="AN11" s="783"/>
      <c r="AO11" s="134"/>
      <c r="AP11" s="134"/>
      <c r="AQ11" s="134"/>
      <c r="AR11" s="134"/>
      <c r="AS11" s="134"/>
      <c r="AT11" s="134"/>
    </row>
    <row r="12" spans="1:46" ht="25.15" customHeight="1" thickBot="1" x14ac:dyDescent="0.6">
      <c r="A12" s="692"/>
      <c r="B12" s="91">
        <v>7</v>
      </c>
      <c r="C12" s="155"/>
      <c r="D12" s="201"/>
      <c r="E12" s="202"/>
      <c r="F12" s="154" t="str">
        <f t="shared" si="0"/>
        <v/>
      </c>
      <c r="G12" s="199"/>
      <c r="H12" s="699"/>
      <c r="I12" s="700"/>
      <c r="J12" s="700"/>
      <c r="K12" s="700"/>
      <c r="L12" s="701"/>
      <c r="M12" s="196">
        <f t="shared" si="13"/>
        <v>0</v>
      </c>
      <c r="N12" s="100">
        <f t="shared" si="14"/>
        <v>0</v>
      </c>
      <c r="O12" s="101">
        <f t="shared" si="15"/>
        <v>0</v>
      </c>
      <c r="P12" s="102">
        <f t="shared" si="16"/>
        <v>0</v>
      </c>
      <c r="Q12" s="92">
        <f t="shared" si="17"/>
        <v>0</v>
      </c>
      <c r="R12" s="93">
        <f t="shared" si="18"/>
        <v>0</v>
      </c>
      <c r="S12" s="93">
        <f t="shared" si="5"/>
        <v>0</v>
      </c>
      <c r="T12" s="93">
        <f t="shared" si="6"/>
        <v>0</v>
      </c>
      <c r="U12" s="93">
        <f t="shared" si="19"/>
        <v>0</v>
      </c>
      <c r="V12" s="93">
        <f t="shared" si="8"/>
        <v>0</v>
      </c>
      <c r="W12" s="93">
        <f t="shared" si="9"/>
        <v>0</v>
      </c>
      <c r="X12" s="93">
        <f t="shared" si="10"/>
        <v>0</v>
      </c>
      <c r="Y12" s="6">
        <f t="shared" si="20"/>
        <v>0</v>
      </c>
      <c r="AA12" s="90"/>
      <c r="AB12" s="134"/>
      <c r="AC12" s="692"/>
      <c r="AD12" s="710"/>
      <c r="AE12" s="658"/>
      <c r="AF12" s="659"/>
      <c r="AG12" s="660"/>
      <c r="AH12" s="134"/>
      <c r="AI12" s="737" t="s">
        <v>231</v>
      </c>
      <c r="AJ12" s="738"/>
      <c r="AK12" s="738"/>
      <c r="AL12" s="738"/>
      <c r="AM12" s="738"/>
      <c r="AN12" s="739"/>
      <c r="AO12" s="134"/>
      <c r="AP12" s="134"/>
      <c r="AQ12" s="134"/>
      <c r="AR12" s="134"/>
      <c r="AS12" s="134"/>
      <c r="AT12" s="134"/>
    </row>
    <row r="13" spans="1:46" ht="25.15" customHeight="1" thickBot="1" x14ac:dyDescent="0.6">
      <c r="A13" s="692"/>
      <c r="B13" s="91">
        <v>8</v>
      </c>
      <c r="C13" s="155"/>
      <c r="D13" s="201"/>
      <c r="E13" s="202"/>
      <c r="F13" s="154" t="str">
        <f t="shared" si="0"/>
        <v/>
      </c>
      <c r="G13" s="199"/>
      <c r="H13" s="699"/>
      <c r="I13" s="700"/>
      <c r="J13" s="700"/>
      <c r="K13" s="700"/>
      <c r="L13" s="701"/>
      <c r="M13" s="196">
        <f t="shared" si="13"/>
        <v>0</v>
      </c>
      <c r="N13" s="100">
        <f t="shared" si="14"/>
        <v>0</v>
      </c>
      <c r="O13" s="101">
        <f t="shared" si="15"/>
        <v>0</v>
      </c>
      <c r="P13" s="102">
        <f t="shared" si="16"/>
        <v>0</v>
      </c>
      <c r="Q13" s="92">
        <f t="shared" si="17"/>
        <v>0</v>
      </c>
      <c r="R13" s="93">
        <f t="shared" si="18"/>
        <v>0</v>
      </c>
      <c r="S13" s="93">
        <f t="shared" si="5"/>
        <v>0</v>
      </c>
      <c r="T13" s="93">
        <f t="shared" si="6"/>
        <v>0</v>
      </c>
      <c r="U13" s="93">
        <f t="shared" si="19"/>
        <v>0</v>
      </c>
      <c r="V13" s="93">
        <f t="shared" si="8"/>
        <v>0</v>
      </c>
      <c r="W13" s="93">
        <f t="shared" si="9"/>
        <v>0</v>
      </c>
      <c r="X13" s="93">
        <f t="shared" si="10"/>
        <v>0</v>
      </c>
      <c r="Y13" s="6">
        <f t="shared" si="20"/>
        <v>0</v>
      </c>
      <c r="AA13" s="90"/>
      <c r="AB13" s="134"/>
      <c r="AC13" s="692"/>
      <c r="AD13" s="710"/>
      <c r="AE13" s="658"/>
      <c r="AF13" s="659"/>
      <c r="AG13" s="660"/>
      <c r="AH13" s="134"/>
      <c r="AI13" s="737"/>
      <c r="AJ13" s="738"/>
      <c r="AK13" s="738"/>
      <c r="AL13" s="738"/>
      <c r="AM13" s="738"/>
      <c r="AN13" s="739"/>
      <c r="AO13" s="134"/>
      <c r="AP13" s="134"/>
      <c r="AQ13" s="134"/>
      <c r="AR13" s="134"/>
      <c r="AS13" s="134"/>
      <c r="AT13" s="134"/>
    </row>
    <row r="14" spans="1:46" ht="25.15" customHeight="1" thickBot="1" x14ac:dyDescent="0.6">
      <c r="A14" s="692"/>
      <c r="B14" s="91">
        <v>9</v>
      </c>
      <c r="C14" s="155"/>
      <c r="D14" s="201"/>
      <c r="E14" s="202"/>
      <c r="F14" s="154" t="str">
        <f t="shared" si="0"/>
        <v/>
      </c>
      <c r="G14" s="199"/>
      <c r="H14" s="699"/>
      <c r="I14" s="700"/>
      <c r="J14" s="700"/>
      <c r="K14" s="700"/>
      <c r="L14" s="701"/>
      <c r="M14" s="196">
        <f t="shared" si="13"/>
        <v>0</v>
      </c>
      <c r="N14" s="103">
        <f>FLOOR(R14,1)</f>
        <v>0</v>
      </c>
      <c r="O14" s="104">
        <f>FLOOR(V14,1)</f>
        <v>0</v>
      </c>
      <c r="P14" s="105">
        <f>U14-X14</f>
        <v>0</v>
      </c>
      <c r="Q14" s="92">
        <f>T14+X14+Y14</f>
        <v>0</v>
      </c>
      <c r="R14" s="93">
        <f>M14/365</f>
        <v>0</v>
      </c>
      <c r="S14" s="93">
        <f>FLOOR(R14,1)</f>
        <v>0</v>
      </c>
      <c r="T14" s="93">
        <f>S14*365</f>
        <v>0</v>
      </c>
      <c r="U14" s="93">
        <f>M14-T14</f>
        <v>0</v>
      </c>
      <c r="V14" s="93">
        <f>U14/30</f>
        <v>0</v>
      </c>
      <c r="W14" s="93">
        <f>FLOOR(V14,1)</f>
        <v>0</v>
      </c>
      <c r="X14" s="93">
        <f>W14*30</f>
        <v>0</v>
      </c>
      <c r="Y14" s="6">
        <f>U14-X14</f>
        <v>0</v>
      </c>
      <c r="AA14" s="90"/>
      <c r="AB14" s="134"/>
      <c r="AC14" s="692"/>
      <c r="AD14" s="138"/>
      <c r="AE14" s="658"/>
      <c r="AF14" s="659"/>
      <c r="AG14" s="660"/>
      <c r="AH14" s="134"/>
      <c r="AI14" s="134"/>
      <c r="AJ14" s="134"/>
      <c r="AK14" s="134"/>
      <c r="AL14" s="134"/>
      <c r="AM14" s="134"/>
      <c r="AN14" s="134"/>
      <c r="AO14" s="134"/>
      <c r="AP14" s="134"/>
      <c r="AQ14" s="134"/>
      <c r="AR14" s="134"/>
      <c r="AS14" s="134"/>
      <c r="AT14" s="134"/>
    </row>
    <row r="15" spans="1:46" ht="25.15" customHeight="1" thickBot="1" x14ac:dyDescent="0.6">
      <c r="A15" s="693"/>
      <c r="B15" s="91">
        <v>10</v>
      </c>
      <c r="C15" s="155"/>
      <c r="D15" s="203"/>
      <c r="E15" s="204"/>
      <c r="F15" s="154" t="str">
        <f t="shared" si="0"/>
        <v/>
      </c>
      <c r="G15" s="200"/>
      <c r="H15" s="793"/>
      <c r="I15" s="791"/>
      <c r="J15" s="791"/>
      <c r="K15" s="791"/>
      <c r="L15" s="794"/>
      <c r="M15" s="196">
        <f t="shared" si="13"/>
        <v>0</v>
      </c>
      <c r="N15" s="106">
        <f t="shared" ref="N15:N16" si="21">FLOOR(R15,1)</f>
        <v>0</v>
      </c>
      <c r="O15" s="107">
        <f t="shared" ref="O15:O16" si="22">FLOOR(V15,1)</f>
        <v>0</v>
      </c>
      <c r="P15" s="108">
        <f t="shared" ref="P15:P16" si="23">U15-X15</f>
        <v>0</v>
      </c>
      <c r="Q15" s="92">
        <f t="shared" ref="Q15:Q16" si="24">T15+X15+Y15</f>
        <v>0</v>
      </c>
      <c r="R15" s="93">
        <f t="shared" ref="R15" si="25">M15/365</f>
        <v>0</v>
      </c>
      <c r="S15" s="93">
        <f t="shared" si="5"/>
        <v>0</v>
      </c>
      <c r="T15" s="93">
        <f t="shared" si="6"/>
        <v>0</v>
      </c>
      <c r="U15" s="93">
        <f t="shared" ref="U15" si="26">M15-T15</f>
        <v>0</v>
      </c>
      <c r="V15" s="93">
        <f t="shared" si="8"/>
        <v>0</v>
      </c>
      <c r="W15" s="93">
        <f t="shared" si="9"/>
        <v>0</v>
      </c>
      <c r="X15" s="93">
        <f t="shared" si="10"/>
        <v>0</v>
      </c>
      <c r="Y15" s="6">
        <f t="shared" ref="Y15" si="27">U15-X15</f>
        <v>0</v>
      </c>
      <c r="AB15" s="134"/>
      <c r="AC15" s="693"/>
      <c r="AD15" s="138"/>
      <c r="AE15" s="661"/>
      <c r="AF15" s="662"/>
      <c r="AG15" s="663"/>
      <c r="AH15" s="134"/>
      <c r="AI15" s="134"/>
      <c r="AJ15" s="134"/>
      <c r="AK15" s="134"/>
      <c r="AL15" s="134"/>
      <c r="AM15" s="134"/>
      <c r="AN15" s="134"/>
      <c r="AO15" s="134"/>
      <c r="AP15" s="134"/>
      <c r="AQ15" s="134"/>
      <c r="AR15" s="134"/>
      <c r="AS15" s="134"/>
      <c r="AT15" s="134"/>
    </row>
    <row r="16" spans="1:46" ht="22.5" thickBot="1" x14ac:dyDescent="0.6">
      <c r="A16" s="139"/>
      <c r="B16" s="139"/>
      <c r="C16" s="139"/>
      <c r="D16" s="139"/>
      <c r="E16" s="139"/>
      <c r="F16" s="139"/>
      <c r="G16" s="139"/>
      <c r="H16" s="139"/>
      <c r="I16" s="139"/>
      <c r="J16" s="139"/>
      <c r="K16" s="139"/>
      <c r="L16" s="139"/>
      <c r="M16" s="190">
        <f>SUM(M6:M15)</f>
        <v>0</v>
      </c>
      <c r="N16" s="110">
        <f t="shared" si="21"/>
        <v>0</v>
      </c>
      <c r="O16" s="111">
        <f t="shared" si="22"/>
        <v>0</v>
      </c>
      <c r="P16" s="112">
        <f t="shared" si="23"/>
        <v>0</v>
      </c>
      <c r="Q16" s="113">
        <f t="shared" si="24"/>
        <v>0</v>
      </c>
      <c r="R16" s="113">
        <f>M16/365</f>
        <v>0</v>
      </c>
      <c r="S16" s="113">
        <f t="shared" si="5"/>
        <v>0</v>
      </c>
      <c r="T16" s="113">
        <f t="shared" si="6"/>
        <v>0</v>
      </c>
      <c r="U16" s="113">
        <f>M16-T16</f>
        <v>0</v>
      </c>
      <c r="V16" s="113">
        <f t="shared" si="8"/>
        <v>0</v>
      </c>
      <c r="W16" s="113">
        <f t="shared" si="9"/>
        <v>0</v>
      </c>
      <c r="X16" s="113">
        <f t="shared" si="10"/>
        <v>0</v>
      </c>
      <c r="Y16" s="109"/>
      <c r="Z16" s="109"/>
      <c r="AA16" s="109"/>
      <c r="AB16" s="139"/>
      <c r="AC16" s="139"/>
      <c r="AD16" s="134"/>
      <c r="AE16" s="134"/>
      <c r="AF16" s="134"/>
      <c r="AG16" s="134"/>
      <c r="AH16" s="134"/>
      <c r="AI16" s="134"/>
      <c r="AJ16" s="134"/>
      <c r="AK16" s="134"/>
      <c r="AL16" s="134"/>
      <c r="AM16" s="134"/>
      <c r="AN16" s="134"/>
      <c r="AO16" s="134"/>
      <c r="AP16" s="134"/>
      <c r="AQ16" s="134"/>
      <c r="AR16" s="134"/>
      <c r="AS16" s="134"/>
      <c r="AT16" s="134"/>
    </row>
    <row r="17" spans="1:46" ht="22.5" thickBot="1" x14ac:dyDescent="0.6">
      <c r="A17" s="139"/>
      <c r="B17" s="139"/>
      <c r="C17" s="139"/>
      <c r="D17" s="139"/>
      <c r="E17" s="139"/>
      <c r="F17" s="139"/>
      <c r="G17" s="139"/>
      <c r="H17" s="139"/>
      <c r="I17" s="139"/>
      <c r="J17" s="139"/>
      <c r="K17" s="139"/>
      <c r="L17" s="139"/>
      <c r="M17" s="140"/>
      <c r="N17" s="141" t="s">
        <v>85</v>
      </c>
      <c r="O17" s="141" t="s">
        <v>86</v>
      </c>
      <c r="P17" s="141" t="s">
        <v>87</v>
      </c>
      <c r="Q17" s="113"/>
      <c r="R17" s="113"/>
      <c r="S17" s="113"/>
      <c r="T17" s="113"/>
      <c r="U17" s="113"/>
      <c r="V17" s="113"/>
      <c r="W17" s="113"/>
      <c r="X17" s="113"/>
      <c r="Y17" s="109"/>
      <c r="Z17" s="109"/>
      <c r="AA17" s="109"/>
      <c r="AB17" s="139"/>
      <c r="AC17" s="142" t="s">
        <v>103</v>
      </c>
      <c r="AD17" s="134"/>
      <c r="AE17" s="134"/>
      <c r="AF17" s="134"/>
      <c r="AG17" s="134"/>
      <c r="AH17" s="134"/>
      <c r="AI17" s="134"/>
      <c r="AJ17" s="134"/>
      <c r="AK17" s="134"/>
      <c r="AL17" s="134"/>
      <c r="AM17" s="134"/>
      <c r="AN17" s="134"/>
      <c r="AO17" s="134"/>
      <c r="AP17" s="134"/>
      <c r="AQ17" s="134"/>
      <c r="AR17" s="134"/>
      <c r="AS17" s="134"/>
      <c r="AT17" s="134"/>
    </row>
    <row r="18" spans="1:46" ht="23.25" thickTop="1" thickBot="1" x14ac:dyDescent="0.6">
      <c r="A18" s="674" t="s">
        <v>102</v>
      </c>
      <c r="B18" s="675"/>
      <c r="C18" s="675"/>
      <c r="D18" s="675"/>
      <c r="E18" s="675"/>
      <c r="F18" s="675"/>
      <c r="G18" s="676"/>
      <c r="H18" s="271" t="s">
        <v>30</v>
      </c>
      <c r="I18" s="671" t="s">
        <v>150</v>
      </c>
      <c r="J18" s="671"/>
      <c r="K18" s="671"/>
      <c r="L18" s="671"/>
      <c r="M18" s="99">
        <f>SUMIFS(M6:M15,G6:G15,"CS",H6:H15,"ss")</f>
        <v>0</v>
      </c>
      <c r="N18" s="114">
        <f t="shared" ref="N18:N23" si="28">FLOOR(R18,1)</f>
        <v>0</v>
      </c>
      <c r="O18" s="115">
        <f t="shared" ref="O18:O23" si="29">FLOOR(V18,1)</f>
        <v>0</v>
      </c>
      <c r="P18" s="116">
        <f t="shared" ref="P18:P23" si="30">U18-X18</f>
        <v>0</v>
      </c>
      <c r="Q18" s="117">
        <f t="shared" ref="Q18:Q23" si="31">T18+X18+Y18</f>
        <v>0</v>
      </c>
      <c r="R18" s="117">
        <f t="shared" ref="R18:R22" si="32">M18/365</f>
        <v>0</v>
      </c>
      <c r="S18" s="117">
        <f t="shared" ref="S18:S23" si="33">FLOOR(R18,1)</f>
        <v>0</v>
      </c>
      <c r="T18" s="117">
        <f t="shared" ref="T18:T23" si="34">S18*365</f>
        <v>0</v>
      </c>
      <c r="U18" s="117">
        <f t="shared" ref="U18:U22" si="35">M18-T18</f>
        <v>0</v>
      </c>
      <c r="V18" s="117">
        <f t="shared" ref="V18:V23" si="36">U18/30</f>
        <v>0</v>
      </c>
      <c r="W18" s="117">
        <f t="shared" ref="W18:W23" si="37">FLOOR(V18,1)</f>
        <v>0</v>
      </c>
      <c r="X18" s="117">
        <f t="shared" ref="X18:X23" si="38">W18*30</f>
        <v>0</v>
      </c>
      <c r="Y18" s="109"/>
      <c r="Z18" s="109"/>
      <c r="AA18" s="109"/>
      <c r="AB18" s="139"/>
      <c r="AC18" s="133">
        <f>ROUND(IF(IF(O18&gt;12,6,O18*0.5)+IF(P18&gt;15,0.5,0)+IF(N18&gt;0,6,0)&gt;12,6,IF(O18&gt;12,6,O18*0.5)+IF(P18&gt;15,0.5,0)+IF(N18&gt;0,6,0)),3)</f>
        <v>0</v>
      </c>
      <c r="AD18" s="134"/>
      <c r="AE18" s="134"/>
      <c r="AF18" s="134"/>
      <c r="AG18" s="134"/>
      <c r="AH18" s="134"/>
      <c r="AI18" s="134"/>
      <c r="AJ18" s="134"/>
      <c r="AK18" s="134"/>
      <c r="AL18" s="134"/>
      <c r="AM18" s="134"/>
      <c r="AN18" s="134"/>
      <c r="AO18" s="134"/>
      <c r="AP18" s="134"/>
      <c r="AQ18" s="134"/>
      <c r="AR18" s="134"/>
      <c r="AS18" s="134"/>
      <c r="AT18" s="134"/>
    </row>
    <row r="19" spans="1:46" ht="23.65" customHeight="1" thickTop="1" thickBot="1" x14ac:dyDescent="0.6">
      <c r="A19" s="677" t="s">
        <v>105</v>
      </c>
      <c r="B19" s="678"/>
      <c r="C19" s="678"/>
      <c r="D19" s="678"/>
      <c r="E19" s="678"/>
      <c r="F19" s="678"/>
      <c r="G19" s="679"/>
      <c r="H19" s="271" t="s">
        <v>30</v>
      </c>
      <c r="I19" s="671" t="s">
        <v>100</v>
      </c>
      <c r="J19" s="671"/>
      <c r="K19" s="671"/>
      <c r="L19" s="671"/>
      <c r="M19" s="99">
        <f>SUMIFS(M6:M15,G6:G15,"CS",H6:H15,"NON")</f>
        <v>0</v>
      </c>
      <c r="N19" s="118">
        <f t="shared" si="28"/>
        <v>0</v>
      </c>
      <c r="O19" s="119">
        <f t="shared" si="29"/>
        <v>0</v>
      </c>
      <c r="P19" s="120">
        <f t="shared" si="30"/>
        <v>0</v>
      </c>
      <c r="Q19" s="117">
        <f t="shared" si="31"/>
        <v>0</v>
      </c>
      <c r="R19" s="117">
        <f t="shared" si="32"/>
        <v>0</v>
      </c>
      <c r="S19" s="117">
        <f t="shared" si="33"/>
        <v>0</v>
      </c>
      <c r="T19" s="117">
        <f t="shared" si="34"/>
        <v>0</v>
      </c>
      <c r="U19" s="117">
        <f t="shared" si="35"/>
        <v>0</v>
      </c>
      <c r="V19" s="117">
        <f t="shared" si="36"/>
        <v>0</v>
      </c>
      <c r="W19" s="117">
        <f t="shared" si="37"/>
        <v>0</v>
      </c>
      <c r="X19" s="117">
        <f t="shared" si="38"/>
        <v>0</v>
      </c>
      <c r="Y19" s="109"/>
      <c r="Z19" s="109"/>
      <c r="AA19" s="109"/>
      <c r="AB19" s="139"/>
      <c r="AC19" s="133">
        <f>ROUND(IF(IF(O19&gt;12,3,O19*0.25)+IF(P19&gt;15,0.25,0)+IF(N19&gt;0,3,0)&gt;12,6,IF(O19&gt;12,3,O19*0.25)+IF(P19&gt;15,0.25,0)+IF(N19&gt;0,3,0)),3)</f>
        <v>0</v>
      </c>
      <c r="AD19" s="134"/>
      <c r="AE19" s="134"/>
      <c r="AF19" s="134"/>
      <c r="AG19" s="134"/>
      <c r="AH19" s="134"/>
      <c r="AI19" s="134"/>
      <c r="AJ19" s="134"/>
      <c r="AK19" s="134"/>
      <c r="AL19" s="134"/>
      <c r="AM19" s="134"/>
      <c r="AN19" s="134"/>
      <c r="AO19" s="134"/>
      <c r="AP19" s="134"/>
      <c r="AQ19" s="134"/>
      <c r="AR19" s="134"/>
      <c r="AS19" s="134"/>
      <c r="AT19" s="134"/>
    </row>
    <row r="20" spans="1:46" ht="23.65" customHeight="1" thickTop="1" thickBot="1" x14ac:dyDescent="0.6">
      <c r="A20" s="680"/>
      <c r="B20" s="681"/>
      <c r="C20" s="681"/>
      <c r="D20" s="681"/>
      <c r="E20" s="681"/>
      <c r="F20" s="681"/>
      <c r="G20" s="682"/>
      <c r="H20" s="272" t="s">
        <v>101</v>
      </c>
      <c r="I20" s="671" t="s">
        <v>150</v>
      </c>
      <c r="J20" s="671"/>
      <c r="K20" s="671"/>
      <c r="L20" s="671"/>
      <c r="M20" s="99">
        <f>SUMIFS(M6:M15,G6:G15,"ALTRO",H6:H15,"SS")+ SUMIFS(M6:M15,G6:G15,"AT",H6:H15,"SS")+SUMIFS(M6:M15,G6:G15,"AA",H6:H15,"SS")</f>
        <v>0</v>
      </c>
      <c r="N20" s="121">
        <f t="shared" si="28"/>
        <v>0</v>
      </c>
      <c r="O20" s="122">
        <f t="shared" si="29"/>
        <v>0</v>
      </c>
      <c r="P20" s="123">
        <f t="shared" si="30"/>
        <v>0</v>
      </c>
      <c r="Q20" s="117">
        <f t="shared" si="31"/>
        <v>0</v>
      </c>
      <c r="R20" s="117">
        <f t="shared" si="32"/>
        <v>0</v>
      </c>
      <c r="S20" s="117">
        <f t="shared" si="33"/>
        <v>0</v>
      </c>
      <c r="T20" s="117">
        <f t="shared" si="34"/>
        <v>0</v>
      </c>
      <c r="U20" s="117">
        <f t="shared" si="35"/>
        <v>0</v>
      </c>
      <c r="V20" s="117">
        <f t="shared" si="36"/>
        <v>0</v>
      </c>
      <c r="W20" s="117">
        <f t="shared" si="37"/>
        <v>0</v>
      </c>
      <c r="X20" s="117">
        <f t="shared" si="38"/>
        <v>0</v>
      </c>
      <c r="Y20" s="109"/>
      <c r="Z20" s="109"/>
      <c r="AA20" s="109"/>
      <c r="AB20" s="139"/>
      <c r="AC20" s="133">
        <f>ROUND(IF(IF(O20&gt;12,1.8,O20*0.15)+IF(P20&gt;15,0.15,0)+IF(N20&gt;0,1.8,0)&gt;12,1.8,IF(O20&gt;12,1.8,O20*0.15)+IF(P20&gt;15,0.15,0)+IF(N20&gt;0,1.8,0)),3)</f>
        <v>0</v>
      </c>
      <c r="AD20" s="134"/>
      <c r="AE20" s="134"/>
      <c r="AF20" s="134"/>
      <c r="AG20" s="134"/>
      <c r="AH20" s="134"/>
      <c r="AI20" s="134"/>
      <c r="AJ20" s="134"/>
      <c r="AK20" s="134"/>
      <c r="AL20" s="134"/>
      <c r="AM20" s="134"/>
      <c r="AN20" s="134"/>
      <c r="AO20" s="134"/>
      <c r="AP20" s="134"/>
      <c r="AQ20" s="134"/>
      <c r="AR20" s="134"/>
      <c r="AS20" s="134"/>
      <c r="AT20" s="134"/>
    </row>
    <row r="21" spans="1:46" ht="23.65" customHeight="1" thickTop="1" thickBot="1" x14ac:dyDescent="0.6">
      <c r="A21" s="680"/>
      <c r="B21" s="681"/>
      <c r="C21" s="681"/>
      <c r="D21" s="681"/>
      <c r="E21" s="681"/>
      <c r="F21" s="681"/>
      <c r="G21" s="682"/>
      <c r="H21" s="272" t="s">
        <v>101</v>
      </c>
      <c r="I21" s="671" t="s">
        <v>100</v>
      </c>
      <c r="J21" s="671"/>
      <c r="K21" s="671"/>
      <c r="L21" s="671"/>
      <c r="M21" s="99">
        <f>SUMIFS(M6:M15,G6:G15,"ALTRO",H6:H15,"NON")+      SUMIFS(M6:M15,G6:G15,"Aa",H6:H15,"NON")+    SUMIFS(M6:M15,G6:G15,"AT",H6:H15,"NON")</f>
        <v>0</v>
      </c>
      <c r="N21" s="124">
        <f t="shared" si="28"/>
        <v>0</v>
      </c>
      <c r="O21" s="125">
        <f t="shared" si="29"/>
        <v>0</v>
      </c>
      <c r="P21" s="126">
        <f t="shared" si="30"/>
        <v>0</v>
      </c>
      <c r="Q21" s="117">
        <f t="shared" si="31"/>
        <v>0</v>
      </c>
      <c r="R21" s="117">
        <f t="shared" si="32"/>
        <v>0</v>
      </c>
      <c r="S21" s="117">
        <f t="shared" si="33"/>
        <v>0</v>
      </c>
      <c r="T21" s="117">
        <f t="shared" si="34"/>
        <v>0</v>
      </c>
      <c r="U21" s="117">
        <f t="shared" si="35"/>
        <v>0</v>
      </c>
      <c r="V21" s="117">
        <f t="shared" si="36"/>
        <v>0</v>
      </c>
      <c r="W21" s="117">
        <f t="shared" si="37"/>
        <v>0</v>
      </c>
      <c r="X21" s="117">
        <f t="shared" si="38"/>
        <v>0</v>
      </c>
      <c r="Y21" s="109"/>
      <c r="Z21" s="109"/>
      <c r="AA21" s="109"/>
      <c r="AB21" s="139"/>
      <c r="AC21" s="133">
        <f>ROUND(IF(IF(O21&gt;12,0.9,O21*0.075)+IF(P21&gt;15,0.075,0)+IF(N21&gt;0,0.9,0)&gt;12,0.9,IF(O21&gt;12,0.9,O21*0.075)+IF(P21&gt;15,0.075,0)+IF(N21&gt;0,0.9,0)),3)</f>
        <v>0</v>
      </c>
      <c r="AD21" s="134"/>
      <c r="AE21" s="134"/>
      <c r="AF21" s="134"/>
      <c r="AG21" s="134"/>
      <c r="AH21" s="134"/>
      <c r="AI21" s="134"/>
      <c r="AJ21" s="134"/>
      <c r="AK21" s="134"/>
      <c r="AL21" s="134"/>
      <c r="AM21" s="134"/>
      <c r="AN21" s="134"/>
      <c r="AO21" s="134"/>
      <c r="AP21" s="134"/>
      <c r="AQ21" s="134"/>
      <c r="AR21" s="134"/>
      <c r="AS21" s="134"/>
      <c r="AT21" s="134"/>
    </row>
    <row r="22" spans="1:46" ht="23.65" customHeight="1" thickTop="1" thickBot="1" x14ac:dyDescent="0.6">
      <c r="A22" s="823" t="s">
        <v>109</v>
      </c>
      <c r="B22" s="824"/>
      <c r="C22" s="824"/>
      <c r="D22" s="824"/>
      <c r="E22" s="824"/>
      <c r="F22" s="645" t="str">
        <f>IF(+Anno_1=0,"",+Anno_1)</f>
        <v/>
      </c>
      <c r="G22" s="646"/>
      <c r="H22" s="272" t="s">
        <v>101</v>
      </c>
      <c r="I22" s="671" t="s">
        <v>154</v>
      </c>
      <c r="J22" s="671"/>
      <c r="K22" s="671"/>
      <c r="L22" s="671"/>
      <c r="M22" s="99">
        <f>SUMIFS(M6:M15,G6:G15,"ALTRO",H6:H15,"ENTE")</f>
        <v>0</v>
      </c>
      <c r="N22" s="127">
        <f t="shared" si="28"/>
        <v>0</v>
      </c>
      <c r="O22" s="128">
        <f t="shared" si="29"/>
        <v>0</v>
      </c>
      <c r="P22" s="129">
        <f t="shared" si="30"/>
        <v>0</v>
      </c>
      <c r="Q22" s="117">
        <f t="shared" si="31"/>
        <v>0</v>
      </c>
      <c r="R22" s="117">
        <f t="shared" si="32"/>
        <v>0</v>
      </c>
      <c r="S22" s="117">
        <f t="shared" si="33"/>
        <v>0</v>
      </c>
      <c r="T22" s="117">
        <f t="shared" si="34"/>
        <v>0</v>
      </c>
      <c r="U22" s="117">
        <f t="shared" si="35"/>
        <v>0</v>
      </c>
      <c r="V22" s="117">
        <f t="shared" si="36"/>
        <v>0</v>
      </c>
      <c r="W22" s="117">
        <f t="shared" si="37"/>
        <v>0</v>
      </c>
      <c r="X22" s="117">
        <f t="shared" si="38"/>
        <v>0</v>
      </c>
      <c r="Y22" s="109"/>
      <c r="Z22" s="109"/>
      <c r="AA22" s="109"/>
      <c r="AB22" s="139"/>
      <c r="AC22" s="133">
        <f>ROUND(IF(IF(O22&gt;12,0.6,O22*0.05)+IF(P22&gt;15,0.05,0)+IF(N22&gt;0,0.6,0)&gt;12,0.6,IF(O22&gt;12,0.6,O22*0.05)+IF(P22&gt;15,0.05,0)+IF(N22&gt;0,0.6,0)),3)</f>
        <v>0</v>
      </c>
      <c r="AD22" s="134"/>
      <c r="AE22" s="134"/>
      <c r="AF22" s="134"/>
      <c r="AG22" s="134"/>
      <c r="AH22" s="134"/>
      <c r="AI22" s="134"/>
      <c r="AJ22" s="134"/>
      <c r="AK22" s="134"/>
      <c r="AL22" s="134"/>
      <c r="AM22" s="134"/>
      <c r="AN22" s="134"/>
      <c r="AO22" s="134"/>
      <c r="AP22" s="134"/>
      <c r="AQ22" s="134"/>
      <c r="AR22" s="134"/>
      <c r="AS22" s="134"/>
      <c r="AT22" s="134"/>
    </row>
    <row r="23" spans="1:46" ht="23.65" customHeight="1" thickTop="1" thickBot="1" x14ac:dyDescent="0.6">
      <c r="A23" s="825"/>
      <c r="B23" s="826"/>
      <c r="C23" s="826"/>
      <c r="D23" s="826"/>
      <c r="E23" s="826"/>
      <c r="F23" s="647"/>
      <c r="G23" s="648"/>
      <c r="H23" s="668" t="s">
        <v>110</v>
      </c>
      <c r="I23" s="669"/>
      <c r="J23" s="669"/>
      <c r="K23" s="669"/>
      <c r="L23" s="670"/>
      <c r="M23" s="94">
        <f>SUM(M18:M22)</f>
        <v>0</v>
      </c>
      <c r="N23" s="206">
        <f t="shared" si="28"/>
        <v>0</v>
      </c>
      <c r="O23" s="207">
        <f t="shared" si="29"/>
        <v>0</v>
      </c>
      <c r="P23" s="208">
        <f t="shared" si="30"/>
        <v>0</v>
      </c>
      <c r="Q23" s="113">
        <f t="shared" si="31"/>
        <v>0</v>
      </c>
      <c r="R23" s="113">
        <f>M23/365</f>
        <v>0</v>
      </c>
      <c r="S23" s="113">
        <f t="shared" si="33"/>
        <v>0</v>
      </c>
      <c r="T23" s="113">
        <f t="shared" si="34"/>
        <v>0</v>
      </c>
      <c r="U23" s="113">
        <f>M23-T23</f>
        <v>0</v>
      </c>
      <c r="V23" s="113">
        <f t="shared" si="36"/>
        <v>0</v>
      </c>
      <c r="W23" s="113">
        <f t="shared" si="37"/>
        <v>0</v>
      </c>
      <c r="X23" s="113">
        <f t="shared" si="38"/>
        <v>0</v>
      </c>
      <c r="Y23" s="109"/>
      <c r="Z23" s="109"/>
      <c r="AA23" s="109"/>
      <c r="AB23" s="139"/>
      <c r="AC23" s="205">
        <f>IF(SUM(AC18:AC22)&gt;6,6,SUM(AC18:AC22))</f>
        <v>0</v>
      </c>
      <c r="AD23" s="134"/>
      <c r="AE23" s="134"/>
      <c r="AF23" s="134"/>
      <c r="AG23" s="134"/>
      <c r="AH23" s="134"/>
      <c r="AI23" s="134"/>
      <c r="AJ23" s="134"/>
      <c r="AK23" s="134"/>
      <c r="AL23" s="134"/>
      <c r="AM23" s="134"/>
      <c r="AN23" s="134"/>
      <c r="AO23" s="134"/>
      <c r="AP23" s="134"/>
      <c r="AQ23" s="134"/>
      <c r="AR23" s="134"/>
      <c r="AS23" s="134"/>
      <c r="AT23" s="134"/>
    </row>
    <row r="24" spans="1:46" ht="22.9" x14ac:dyDescent="0.4">
      <c r="A24" s="263"/>
      <c r="B24" s="263"/>
      <c r="C24" s="263"/>
      <c r="D24" s="263"/>
      <c r="E24" s="263"/>
      <c r="F24" s="263"/>
      <c r="G24" s="263"/>
      <c r="H24" s="143"/>
      <c r="I24" s="144"/>
      <c r="J24" s="145"/>
      <c r="K24" s="145"/>
      <c r="L24" s="145"/>
      <c r="M24" s="140"/>
      <c r="N24" s="146"/>
      <c r="O24" s="146"/>
      <c r="P24" s="146"/>
      <c r="Q24" s="109"/>
      <c r="R24" s="109"/>
      <c r="S24" s="109"/>
      <c r="T24" s="109"/>
      <c r="U24" s="109"/>
      <c r="V24" s="109"/>
      <c r="W24" s="109"/>
      <c r="X24" s="109"/>
      <c r="Y24" s="109"/>
      <c r="Z24" s="109"/>
      <c r="AA24" s="109"/>
      <c r="AB24" s="139"/>
      <c r="AC24" s="147"/>
      <c r="AD24" s="134"/>
      <c r="AE24" s="134"/>
      <c r="AF24" s="134"/>
      <c r="AG24" s="134"/>
      <c r="AH24" s="134"/>
      <c r="AI24" s="134"/>
      <c r="AJ24" s="134"/>
      <c r="AK24" s="134"/>
      <c r="AL24" s="134"/>
      <c r="AM24" s="134"/>
      <c r="AN24" s="134"/>
      <c r="AO24" s="134"/>
      <c r="AP24" s="134"/>
      <c r="AQ24" s="134"/>
      <c r="AR24" s="134"/>
      <c r="AS24" s="134"/>
      <c r="AT24" s="134"/>
    </row>
    <row r="25" spans="1:46" ht="22.5" thickBot="1" x14ac:dyDescent="0.6">
      <c r="A25" s="263"/>
      <c r="B25" s="263"/>
      <c r="C25" s="263"/>
      <c r="D25" s="263"/>
      <c r="E25" s="263"/>
      <c r="F25" s="263"/>
      <c r="G25" s="263"/>
      <c r="H25" s="139"/>
      <c r="I25" s="139"/>
      <c r="J25" s="139"/>
      <c r="K25" s="139"/>
      <c r="L25" s="139"/>
      <c r="M25" s="140"/>
      <c r="N25" s="141" t="s">
        <v>85</v>
      </c>
      <c r="O25" s="141" t="s">
        <v>86</v>
      </c>
      <c r="P25" s="141" t="s">
        <v>87</v>
      </c>
      <c r="Q25" s="113"/>
      <c r="R25" s="113"/>
      <c r="S25" s="113"/>
      <c r="T25" s="113"/>
      <c r="U25" s="113"/>
      <c r="V25" s="113"/>
      <c r="W25" s="113"/>
      <c r="X25" s="113"/>
      <c r="Y25" s="109"/>
      <c r="Z25" s="109"/>
      <c r="AA25" s="109"/>
      <c r="AB25" s="139"/>
      <c r="AC25" s="142" t="s">
        <v>103</v>
      </c>
      <c r="AD25" s="134"/>
      <c r="AE25" s="134"/>
      <c r="AF25" s="134"/>
      <c r="AG25" s="134"/>
      <c r="AH25" s="134"/>
      <c r="AI25" s="134"/>
      <c r="AJ25" s="134"/>
      <c r="AK25" s="134"/>
      <c r="AL25" s="134"/>
      <c r="AM25" s="134"/>
      <c r="AN25" s="134"/>
      <c r="AO25" s="134"/>
      <c r="AP25" s="134"/>
      <c r="AQ25" s="134"/>
      <c r="AR25" s="134"/>
      <c r="AS25" s="134"/>
      <c r="AT25" s="134"/>
    </row>
    <row r="26" spans="1:46" ht="23.25" thickTop="1" thickBot="1" x14ac:dyDescent="0.6">
      <c r="A26" s="814" t="s">
        <v>102</v>
      </c>
      <c r="B26" s="815"/>
      <c r="C26" s="815"/>
      <c r="D26" s="815"/>
      <c r="E26" s="815"/>
      <c r="F26" s="815"/>
      <c r="G26" s="816"/>
      <c r="H26" s="273" t="s">
        <v>37</v>
      </c>
      <c r="I26" s="718" t="s">
        <v>150</v>
      </c>
      <c r="J26" s="719"/>
      <c r="K26" s="719"/>
      <c r="L26" s="720"/>
      <c r="M26" s="99">
        <f>SUMIFS(M6:M15,G6:G15,"AA",H6:H15,"ss")</f>
        <v>0</v>
      </c>
      <c r="N26" s="130">
        <f t="shared" ref="N26:N31" si="39">FLOOR(R26,1)</f>
        <v>0</v>
      </c>
      <c r="O26" s="131">
        <f t="shared" ref="O26:O31" si="40">FLOOR(V26,1)</f>
        <v>0</v>
      </c>
      <c r="P26" s="132">
        <f t="shared" ref="P26:P31" si="41">U26-X26</f>
        <v>0</v>
      </c>
      <c r="Q26" s="113">
        <f t="shared" ref="Q26:Q31" si="42">T26+X26+Y26</f>
        <v>0</v>
      </c>
      <c r="R26" s="113">
        <f t="shared" ref="R26:R30" si="43">M26/365</f>
        <v>0</v>
      </c>
      <c r="S26" s="113">
        <f t="shared" ref="S26:S31" si="44">FLOOR(R26,1)</f>
        <v>0</v>
      </c>
      <c r="T26" s="113">
        <f t="shared" ref="T26:T31" si="45">S26*365</f>
        <v>0</v>
      </c>
      <c r="U26" s="113">
        <f t="shared" ref="U26:U30" si="46">M26-T26</f>
        <v>0</v>
      </c>
      <c r="V26" s="113">
        <f t="shared" ref="V26:V31" si="47">U26/30</f>
        <v>0</v>
      </c>
      <c r="W26" s="113">
        <f t="shared" ref="W26:W31" si="48">FLOOR(V26,1)</f>
        <v>0</v>
      </c>
      <c r="X26" s="113">
        <f t="shared" ref="X26:X31" si="49">W26*30</f>
        <v>0</v>
      </c>
      <c r="Y26" s="109"/>
      <c r="Z26" s="109"/>
      <c r="AA26" s="109"/>
      <c r="AB26" s="139"/>
      <c r="AC26" s="133">
        <f>ROUND(IF(IF(O26&gt;12,6,O26*0.5)+IF(P26&gt;15,0.5,0)+IF(N26&gt;0,6,0)&gt;12,6,IF(O26&gt;12,6,O26*0.5)+IF(P26&gt;15,0.5,0)+IF(N26&gt;0,6,0)),3)</f>
        <v>0</v>
      </c>
      <c r="AD26" s="134"/>
      <c r="AE26" s="134"/>
      <c r="AF26" s="134"/>
      <c r="AG26" s="134"/>
      <c r="AH26" s="134"/>
      <c r="AI26" s="134"/>
      <c r="AJ26" s="134"/>
      <c r="AK26" s="134"/>
      <c r="AL26" s="134"/>
      <c r="AM26" s="134"/>
      <c r="AN26" s="134"/>
      <c r="AO26" s="134"/>
      <c r="AP26" s="134"/>
      <c r="AQ26" s="134"/>
      <c r="AR26" s="134"/>
      <c r="AS26" s="134"/>
      <c r="AT26" s="134"/>
    </row>
    <row r="27" spans="1:46" ht="23.65" customHeight="1" thickTop="1" thickBot="1" x14ac:dyDescent="0.6">
      <c r="A27" s="808" t="s">
        <v>104</v>
      </c>
      <c r="B27" s="809"/>
      <c r="C27" s="809"/>
      <c r="D27" s="809"/>
      <c r="E27" s="809"/>
      <c r="F27" s="809"/>
      <c r="G27" s="810"/>
      <c r="H27" s="273" t="s">
        <v>37</v>
      </c>
      <c r="I27" s="718" t="s">
        <v>100</v>
      </c>
      <c r="J27" s="719"/>
      <c r="K27" s="719"/>
      <c r="L27" s="720"/>
      <c r="M27" s="99">
        <f>SUMIFS(M6:M15,G6:G15,"AA",H6:H15,"NON")</f>
        <v>0</v>
      </c>
      <c r="N27" s="121">
        <f t="shared" si="39"/>
        <v>0</v>
      </c>
      <c r="O27" s="122">
        <f t="shared" si="40"/>
        <v>0</v>
      </c>
      <c r="P27" s="123">
        <f t="shared" si="41"/>
        <v>0</v>
      </c>
      <c r="Q27" s="113">
        <f t="shared" si="42"/>
        <v>0</v>
      </c>
      <c r="R27" s="113">
        <f t="shared" si="43"/>
        <v>0</v>
      </c>
      <c r="S27" s="113">
        <f t="shared" si="44"/>
        <v>0</v>
      </c>
      <c r="T27" s="113">
        <f t="shared" si="45"/>
        <v>0</v>
      </c>
      <c r="U27" s="113">
        <f t="shared" si="46"/>
        <v>0</v>
      </c>
      <c r="V27" s="113">
        <f t="shared" si="47"/>
        <v>0</v>
      </c>
      <c r="W27" s="113">
        <f t="shared" si="48"/>
        <v>0</v>
      </c>
      <c r="X27" s="113">
        <f t="shared" si="49"/>
        <v>0</v>
      </c>
      <c r="Y27" s="109"/>
      <c r="Z27" s="109"/>
      <c r="AA27" s="109"/>
      <c r="AB27" s="139"/>
      <c r="AC27" s="133">
        <f>IF(IF(O27&gt;12,3,O27*0.25)+IF(P27&gt;15,0.25,0)+IF(N27&gt;0,3,0)&gt;12,6,IF(O27&gt;12,3,O27*0.25)+IF(P27&gt;15,0.25,0)+IF(N27&gt;0,3,0))</f>
        <v>0</v>
      </c>
      <c r="AD27" s="134"/>
      <c r="AE27" s="134"/>
      <c r="AF27" s="134"/>
      <c r="AG27" s="134"/>
      <c r="AH27" s="134"/>
      <c r="AI27" s="134"/>
      <c r="AJ27" s="134"/>
      <c r="AK27" s="134"/>
      <c r="AL27" s="134"/>
      <c r="AM27" s="134"/>
      <c r="AN27" s="134"/>
      <c r="AO27" s="134"/>
      <c r="AP27" s="134"/>
      <c r="AQ27" s="134"/>
      <c r="AR27" s="134"/>
      <c r="AS27" s="134"/>
      <c r="AT27" s="134"/>
    </row>
    <row r="28" spans="1:46" ht="23.65" customHeight="1" thickTop="1" thickBot="1" x14ac:dyDescent="0.6">
      <c r="A28" s="811"/>
      <c r="B28" s="812"/>
      <c r="C28" s="812"/>
      <c r="D28" s="812"/>
      <c r="E28" s="812"/>
      <c r="F28" s="812"/>
      <c r="G28" s="813"/>
      <c r="H28" s="274" t="s">
        <v>101</v>
      </c>
      <c r="I28" s="718" t="s">
        <v>150</v>
      </c>
      <c r="J28" s="719"/>
      <c r="K28" s="719"/>
      <c r="L28" s="720"/>
      <c r="M28" s="99">
        <f xml:space="preserve">   SUMIFS(M6:M15,G6:G15,"ALTRO",H6:H15,"SS")   +     SUMIFS(M6:M15,G6:G15,"CS",H6:H15,"SS")+SUMIFS(M6:M15,G6:G15,"AT",H6:H15,"SS")</f>
        <v>0</v>
      </c>
      <c r="N28" s="121">
        <f t="shared" si="39"/>
        <v>0</v>
      </c>
      <c r="O28" s="122">
        <f t="shared" si="40"/>
        <v>0</v>
      </c>
      <c r="P28" s="123">
        <f t="shared" si="41"/>
        <v>0</v>
      </c>
      <c r="Q28" s="113">
        <f t="shared" si="42"/>
        <v>0</v>
      </c>
      <c r="R28" s="113">
        <f t="shared" si="43"/>
        <v>0</v>
      </c>
      <c r="S28" s="113">
        <f t="shared" si="44"/>
        <v>0</v>
      </c>
      <c r="T28" s="113">
        <f t="shared" si="45"/>
        <v>0</v>
      </c>
      <c r="U28" s="113">
        <f t="shared" si="46"/>
        <v>0</v>
      </c>
      <c r="V28" s="113">
        <f t="shared" si="47"/>
        <v>0</v>
      </c>
      <c r="W28" s="113">
        <f t="shared" si="48"/>
        <v>0</v>
      </c>
      <c r="X28" s="113">
        <f t="shared" si="49"/>
        <v>0</v>
      </c>
      <c r="Y28" s="109"/>
      <c r="Z28" s="109"/>
      <c r="AA28" s="109"/>
      <c r="AB28" s="139"/>
      <c r="AC28" s="133">
        <f>ROUND(IF(IF(O28&gt;12,1.2,O28*0.1)+IF(P28&gt;15,0.1,0)+IF(N28&gt;0,1.2,0)&gt;12,1.2,IF(O28&gt;12,1.2,O28*0.1)+IF(P28&gt;15,0.1,0)+IF(N28&gt;0,1.2,0)),3)</f>
        <v>0</v>
      </c>
      <c r="AD28" s="134"/>
      <c r="AE28" s="134"/>
      <c r="AF28" s="134"/>
      <c r="AG28" s="134"/>
      <c r="AH28" s="134"/>
      <c r="AI28" s="134"/>
      <c r="AJ28" s="134"/>
      <c r="AK28" s="134"/>
      <c r="AL28" s="134"/>
      <c r="AM28" s="134"/>
      <c r="AN28" s="134"/>
      <c r="AO28" s="134"/>
      <c r="AP28" s="134"/>
      <c r="AQ28" s="134"/>
      <c r="AR28" s="134"/>
      <c r="AS28" s="134"/>
      <c r="AT28" s="134"/>
    </row>
    <row r="29" spans="1:46" ht="23.65" customHeight="1" thickTop="1" thickBot="1" x14ac:dyDescent="0.6">
      <c r="A29" s="811"/>
      <c r="B29" s="812"/>
      <c r="C29" s="812"/>
      <c r="D29" s="812"/>
      <c r="E29" s="812"/>
      <c r="F29" s="812"/>
      <c r="G29" s="813"/>
      <c r="H29" s="274" t="s">
        <v>101</v>
      </c>
      <c r="I29" s="718" t="s">
        <v>100</v>
      </c>
      <c r="J29" s="719"/>
      <c r="K29" s="719"/>
      <c r="L29" s="720"/>
      <c r="M29" s="99">
        <f>SUMIFS(M6:M15,G6:G15,"ALTRO",H6:H15,"NON")     +SUMIFS(M6:M15,G6:G15,"cs",H6:H15,"NON")      +SUMIFS(M6:M15,G6:G15,"AT",H6:H15,"NON")</f>
        <v>0</v>
      </c>
      <c r="N29" s="121">
        <f t="shared" si="39"/>
        <v>0</v>
      </c>
      <c r="O29" s="122">
        <f t="shared" si="40"/>
        <v>0</v>
      </c>
      <c r="P29" s="123">
        <f t="shared" si="41"/>
        <v>0</v>
      </c>
      <c r="Q29" s="113">
        <f t="shared" si="42"/>
        <v>0</v>
      </c>
      <c r="R29" s="113">
        <f t="shared" si="43"/>
        <v>0</v>
      </c>
      <c r="S29" s="113">
        <f t="shared" si="44"/>
        <v>0</v>
      </c>
      <c r="T29" s="113">
        <f t="shared" si="45"/>
        <v>0</v>
      </c>
      <c r="U29" s="113">
        <f t="shared" si="46"/>
        <v>0</v>
      </c>
      <c r="V29" s="113">
        <f t="shared" si="47"/>
        <v>0</v>
      </c>
      <c r="W29" s="113">
        <f t="shared" si="48"/>
        <v>0</v>
      </c>
      <c r="X29" s="113">
        <f t="shared" si="49"/>
        <v>0</v>
      </c>
      <c r="Y29" s="109"/>
      <c r="Z29" s="109"/>
      <c r="AA29" s="109"/>
      <c r="AB29" s="139"/>
      <c r="AC29" s="133">
        <f>ROUND(IF(IF(O29&gt;12,0.6,O29*0.05)+IF(P29&gt;15,0.05,0)+IF(N29&gt;0,0.6,0)&gt;12,0.6,IF(O29&gt;12,0.6,O29*0.05)+IF(P29&gt;15,0.05,0)+IF(N29&gt;0,0.6,0)),3)</f>
        <v>0</v>
      </c>
      <c r="AD29" s="134"/>
      <c r="AE29" s="134"/>
      <c r="AF29" s="134"/>
      <c r="AG29" s="134"/>
      <c r="AH29" s="134"/>
      <c r="AI29" s="134"/>
      <c r="AJ29" s="134"/>
      <c r="AK29" s="134"/>
      <c r="AL29" s="134"/>
      <c r="AM29" s="134"/>
      <c r="AN29" s="134"/>
      <c r="AO29" s="134"/>
      <c r="AP29" s="134"/>
      <c r="AQ29" s="134"/>
      <c r="AR29" s="134"/>
      <c r="AS29" s="134"/>
      <c r="AT29" s="134"/>
    </row>
    <row r="30" spans="1:46" ht="23.65" customHeight="1" thickTop="1" thickBot="1" x14ac:dyDescent="0.6">
      <c r="A30" s="817" t="s">
        <v>109</v>
      </c>
      <c r="B30" s="818"/>
      <c r="C30" s="818"/>
      <c r="D30" s="818"/>
      <c r="E30" s="818"/>
      <c r="F30" s="770" t="str">
        <f>IF(+Anno_1=0,"",+Anno_1)</f>
        <v/>
      </c>
      <c r="G30" s="771"/>
      <c r="H30" s="274" t="s">
        <v>101</v>
      </c>
      <c r="I30" s="718" t="s">
        <v>154</v>
      </c>
      <c r="J30" s="719"/>
      <c r="K30" s="719"/>
      <c r="L30" s="720"/>
      <c r="M30" s="194">
        <f>SUMIFS(M6:M15,G6:G15,"ALTRO",H6:H15,"ENTE")</f>
        <v>0</v>
      </c>
      <c r="N30" s="118">
        <f t="shared" si="39"/>
        <v>0</v>
      </c>
      <c r="O30" s="119">
        <f t="shared" si="40"/>
        <v>0</v>
      </c>
      <c r="P30" s="120">
        <f t="shared" si="41"/>
        <v>0</v>
      </c>
      <c r="Q30" s="113">
        <f t="shared" si="42"/>
        <v>0</v>
      </c>
      <c r="R30" s="113">
        <f t="shared" si="43"/>
        <v>0</v>
      </c>
      <c r="S30" s="113">
        <f t="shared" si="44"/>
        <v>0</v>
      </c>
      <c r="T30" s="113">
        <f t="shared" si="45"/>
        <v>0</v>
      </c>
      <c r="U30" s="113">
        <f t="shared" si="46"/>
        <v>0</v>
      </c>
      <c r="V30" s="113">
        <f t="shared" si="47"/>
        <v>0</v>
      </c>
      <c r="W30" s="113">
        <f t="shared" si="48"/>
        <v>0</v>
      </c>
      <c r="X30" s="113">
        <f t="shared" si="49"/>
        <v>0</v>
      </c>
      <c r="Y30" s="109"/>
      <c r="Z30" s="109"/>
      <c r="AA30" s="109"/>
      <c r="AB30" s="139"/>
      <c r="AC30" s="133">
        <f>ROUND(IF(IF(O30&gt;12,0.6,O30*0.05)+IF(P30&gt;15,0.05,0)+IF(N30&gt;0,0.6,0)&gt;12,0.6,IF(O30&gt;12,0.6,O30*0.05)+IF(P30&gt;15,0.05,0)+IF(N30&gt;0,0.6,0)),3)</f>
        <v>0</v>
      </c>
      <c r="AD30" s="134"/>
      <c r="AE30" s="134"/>
      <c r="AF30" s="134"/>
      <c r="AG30" s="134"/>
      <c r="AH30" s="134"/>
      <c r="AI30" s="134"/>
      <c r="AJ30" s="134"/>
      <c r="AK30" s="134"/>
      <c r="AL30" s="134"/>
      <c r="AM30" s="134"/>
      <c r="AN30" s="134"/>
      <c r="AO30" s="134"/>
      <c r="AP30" s="134"/>
      <c r="AQ30" s="134"/>
      <c r="AR30" s="134"/>
      <c r="AS30" s="134"/>
      <c r="AT30" s="134"/>
    </row>
    <row r="31" spans="1:46" ht="23.65" customHeight="1" thickTop="1" thickBot="1" x14ac:dyDescent="0.6">
      <c r="A31" s="819"/>
      <c r="B31" s="820"/>
      <c r="C31" s="820"/>
      <c r="D31" s="820"/>
      <c r="E31" s="820"/>
      <c r="F31" s="772"/>
      <c r="G31" s="773"/>
      <c r="H31" s="668" t="s">
        <v>110</v>
      </c>
      <c r="I31" s="669"/>
      <c r="J31" s="669"/>
      <c r="K31" s="669"/>
      <c r="L31" s="670"/>
      <c r="M31" s="98">
        <f>SUM(M26:M30)</f>
        <v>0</v>
      </c>
      <c r="N31" s="209">
        <f t="shared" si="39"/>
        <v>0</v>
      </c>
      <c r="O31" s="207">
        <f t="shared" si="40"/>
        <v>0</v>
      </c>
      <c r="P31" s="208">
        <f t="shared" si="41"/>
        <v>0</v>
      </c>
      <c r="Q31" s="113">
        <f t="shared" si="42"/>
        <v>0</v>
      </c>
      <c r="R31" s="113">
        <f>M31/365</f>
        <v>0</v>
      </c>
      <c r="S31" s="113">
        <f t="shared" si="44"/>
        <v>0</v>
      </c>
      <c r="T31" s="113">
        <f t="shared" si="45"/>
        <v>0</v>
      </c>
      <c r="U31" s="113">
        <f>M31-T31</f>
        <v>0</v>
      </c>
      <c r="V31" s="113">
        <f t="shared" si="47"/>
        <v>0</v>
      </c>
      <c r="W31" s="113">
        <f t="shared" si="48"/>
        <v>0</v>
      </c>
      <c r="X31" s="113">
        <f t="shared" si="49"/>
        <v>0</v>
      </c>
      <c r="Y31" s="109"/>
      <c r="Z31" s="109"/>
      <c r="AA31" s="109"/>
      <c r="AB31" s="139"/>
      <c r="AC31" s="205">
        <f>IF(SUM(AC26:AC30)&gt;6,6,SUM(AC26:AC30))</f>
        <v>0</v>
      </c>
      <c r="AD31" s="134"/>
      <c r="AE31" s="134"/>
      <c r="AF31" s="134"/>
      <c r="AG31" s="134"/>
      <c r="AH31" s="134"/>
      <c r="AI31" s="134"/>
      <c r="AJ31" s="134"/>
      <c r="AK31" s="134"/>
      <c r="AL31" s="134"/>
      <c r="AM31" s="134"/>
      <c r="AN31" s="134"/>
      <c r="AO31" s="134"/>
      <c r="AP31" s="134"/>
      <c r="AQ31" s="134"/>
      <c r="AR31" s="134"/>
      <c r="AS31" s="134"/>
      <c r="AT31" s="134"/>
    </row>
    <row r="32" spans="1:46" ht="22.9" x14ac:dyDescent="0.4">
      <c r="A32" s="263"/>
      <c r="B32" s="263"/>
      <c r="C32" s="263"/>
      <c r="D32" s="263"/>
      <c r="E32" s="263"/>
      <c r="F32" s="263"/>
      <c r="G32" s="263"/>
      <c r="H32" s="143"/>
      <c r="I32" s="144"/>
      <c r="J32" s="145"/>
      <c r="K32" s="145"/>
      <c r="L32" s="145"/>
      <c r="M32" s="140"/>
      <c r="N32" s="146"/>
      <c r="O32" s="146"/>
      <c r="P32" s="146"/>
      <c r="Q32" s="139"/>
      <c r="R32" s="139"/>
      <c r="S32" s="139"/>
      <c r="T32" s="139"/>
      <c r="U32" s="139"/>
      <c r="V32" s="139"/>
      <c r="W32" s="139"/>
      <c r="X32" s="139"/>
      <c r="Y32" s="139"/>
      <c r="Z32" s="139"/>
      <c r="AA32" s="139"/>
      <c r="AB32" s="139"/>
      <c r="AC32" s="148"/>
      <c r="AD32" s="134"/>
      <c r="AE32" s="134"/>
      <c r="AF32" s="134"/>
      <c r="AG32" s="134"/>
      <c r="AH32" s="134"/>
      <c r="AI32" s="134"/>
      <c r="AJ32" s="134"/>
      <c r="AK32" s="134"/>
      <c r="AL32" s="134"/>
      <c r="AM32" s="134"/>
      <c r="AN32" s="134"/>
      <c r="AO32" s="134"/>
      <c r="AP32" s="134"/>
      <c r="AQ32" s="134"/>
      <c r="AR32" s="134"/>
      <c r="AS32" s="134"/>
      <c r="AT32" s="134"/>
    </row>
    <row r="33" spans="1:46" ht="22.5" thickBot="1" x14ac:dyDescent="0.6">
      <c r="A33" s="263"/>
      <c r="B33" s="263"/>
      <c r="C33" s="263"/>
      <c r="D33" s="263"/>
      <c r="E33" s="263"/>
      <c r="F33" s="263"/>
      <c r="G33" s="263"/>
      <c r="H33" s="139"/>
      <c r="I33" s="139"/>
      <c r="J33" s="139"/>
      <c r="K33" s="139"/>
      <c r="L33" s="139"/>
      <c r="M33" s="140"/>
      <c r="N33" s="141" t="s">
        <v>85</v>
      </c>
      <c r="O33" s="141" t="s">
        <v>86</v>
      </c>
      <c r="P33" s="141" t="s">
        <v>87</v>
      </c>
      <c r="Q33" s="149"/>
      <c r="R33" s="149"/>
      <c r="S33" s="149"/>
      <c r="T33" s="149"/>
      <c r="U33" s="149"/>
      <c r="V33" s="149"/>
      <c r="W33" s="149"/>
      <c r="X33" s="149"/>
      <c r="Y33" s="139"/>
      <c r="Z33" s="139"/>
      <c r="AA33" s="139"/>
      <c r="AB33" s="139"/>
      <c r="AC33" s="142" t="s">
        <v>103</v>
      </c>
      <c r="AD33" s="134"/>
      <c r="AE33" s="134"/>
      <c r="AF33" s="134"/>
      <c r="AG33" s="134"/>
      <c r="AH33" s="134"/>
      <c r="AI33" s="134"/>
      <c r="AJ33" s="134"/>
      <c r="AK33" s="134"/>
      <c r="AL33" s="134"/>
      <c r="AM33" s="134"/>
      <c r="AN33" s="134"/>
      <c r="AO33" s="134"/>
      <c r="AP33" s="134"/>
      <c r="AQ33" s="134"/>
      <c r="AR33" s="134"/>
      <c r="AS33" s="134"/>
      <c r="AT33" s="134"/>
    </row>
    <row r="34" spans="1:46" ht="23.25" thickTop="1" thickBot="1" x14ac:dyDescent="0.6">
      <c r="A34" s="799" t="s">
        <v>102</v>
      </c>
      <c r="B34" s="800"/>
      <c r="C34" s="800"/>
      <c r="D34" s="800"/>
      <c r="E34" s="800"/>
      <c r="F34" s="800"/>
      <c r="G34" s="801"/>
      <c r="H34" s="273" t="s">
        <v>61</v>
      </c>
      <c r="I34" s="718" t="s">
        <v>150</v>
      </c>
      <c r="J34" s="719"/>
      <c r="K34" s="719"/>
      <c r="L34" s="720"/>
      <c r="M34" s="99">
        <f>SUMIFS(M6:M15,G6:G15,"AT",H6:H15,"ss")</f>
        <v>0</v>
      </c>
      <c r="N34" s="130">
        <f t="shared" ref="N34:N39" si="50">FLOOR(R34,1)</f>
        <v>0</v>
      </c>
      <c r="O34" s="131">
        <f t="shared" ref="O34:O39" si="51">FLOOR(V34,1)</f>
        <v>0</v>
      </c>
      <c r="P34" s="132">
        <f t="shared" ref="P34:P39" si="52">U34-X34</f>
        <v>0</v>
      </c>
      <c r="Q34" s="113">
        <f t="shared" ref="Q34:Q39" si="53">T34+X34+Y34</f>
        <v>0</v>
      </c>
      <c r="R34" s="113">
        <f t="shared" ref="R34:R38" si="54">M34/365</f>
        <v>0</v>
      </c>
      <c r="S34" s="113">
        <f t="shared" ref="S34:S39" si="55">FLOOR(R34,1)</f>
        <v>0</v>
      </c>
      <c r="T34" s="113">
        <f t="shared" ref="T34:T39" si="56">S34*365</f>
        <v>0</v>
      </c>
      <c r="U34" s="113">
        <f t="shared" ref="U34:U38" si="57">M34-T34</f>
        <v>0</v>
      </c>
      <c r="V34" s="113">
        <f t="shared" ref="V34:V39" si="58">U34/30</f>
        <v>0</v>
      </c>
      <c r="W34" s="113">
        <f t="shared" ref="W34:W39" si="59">FLOOR(V34,1)</f>
        <v>0</v>
      </c>
      <c r="X34" s="113">
        <f t="shared" ref="X34:X39" si="60">W34*30</f>
        <v>0</v>
      </c>
      <c r="Y34" s="109"/>
      <c r="Z34" s="109"/>
      <c r="AA34" s="109"/>
      <c r="AB34" s="139"/>
      <c r="AC34" s="133">
        <f>ROUND(IF(IF(O34&gt;12,6,O34*0.5)+IF(P34&gt;15,0.5,0)+IF(N34&gt;0,6,0)&gt;12,6,IF(O34&gt;12,6,O34*0.5)+IF(P34&gt;15,0.5,0)+IF(N34&gt;0,6,0)),3)</f>
        <v>0</v>
      </c>
      <c r="AD34" s="134"/>
      <c r="AE34" s="134"/>
      <c r="AF34" s="134"/>
      <c r="AG34" s="134"/>
      <c r="AH34" s="134"/>
      <c r="AI34" s="134"/>
      <c r="AJ34" s="134"/>
      <c r="AK34" s="134"/>
      <c r="AL34" s="134"/>
      <c r="AM34" s="134"/>
      <c r="AN34" s="134"/>
      <c r="AO34" s="134"/>
      <c r="AP34" s="134"/>
      <c r="AQ34" s="134"/>
      <c r="AR34" s="134"/>
      <c r="AS34" s="134"/>
      <c r="AT34" s="134"/>
    </row>
    <row r="35" spans="1:46" ht="23.65" customHeight="1" thickTop="1" thickBot="1" x14ac:dyDescent="0.6">
      <c r="A35" s="802" t="s">
        <v>106</v>
      </c>
      <c r="B35" s="803"/>
      <c r="C35" s="803"/>
      <c r="D35" s="803"/>
      <c r="E35" s="803"/>
      <c r="F35" s="803"/>
      <c r="G35" s="804"/>
      <c r="H35" s="273" t="s">
        <v>61</v>
      </c>
      <c r="I35" s="718" t="s">
        <v>100</v>
      </c>
      <c r="J35" s="719"/>
      <c r="K35" s="719"/>
      <c r="L35" s="720"/>
      <c r="M35" s="99">
        <f>SUMIFS(M6:M15,G6:G15,"AT",H6:H15,"NON")</f>
        <v>0</v>
      </c>
      <c r="N35" s="121">
        <f t="shared" si="50"/>
        <v>0</v>
      </c>
      <c r="O35" s="122">
        <f t="shared" si="51"/>
        <v>0</v>
      </c>
      <c r="P35" s="123">
        <f t="shared" si="52"/>
        <v>0</v>
      </c>
      <c r="Q35" s="113">
        <f t="shared" si="53"/>
        <v>0</v>
      </c>
      <c r="R35" s="113">
        <f t="shared" si="54"/>
        <v>0</v>
      </c>
      <c r="S35" s="113">
        <f t="shared" si="55"/>
        <v>0</v>
      </c>
      <c r="T35" s="113">
        <f t="shared" si="56"/>
        <v>0</v>
      </c>
      <c r="U35" s="113">
        <f t="shared" si="57"/>
        <v>0</v>
      </c>
      <c r="V35" s="113">
        <f t="shared" si="58"/>
        <v>0</v>
      </c>
      <c r="W35" s="113">
        <f t="shared" si="59"/>
        <v>0</v>
      </c>
      <c r="X35" s="113">
        <f t="shared" si="60"/>
        <v>0</v>
      </c>
      <c r="Y35" s="109"/>
      <c r="Z35" s="109"/>
      <c r="AA35" s="109"/>
      <c r="AB35" s="139"/>
      <c r="AC35" s="133">
        <f>ROUND(IF(IF(O35&gt;12,3,O35*0.25)+IF(P35&gt;15,0.25,0)+IF(N35&gt;0,3,0)&gt;12,6,IF(O35&gt;12,3,O35*0.25)+IF(P35&gt;15,0.25,0)+IF(N35&gt;0,3,0)),3)</f>
        <v>0</v>
      </c>
      <c r="AD35" s="134"/>
      <c r="AE35" s="134"/>
      <c r="AF35" s="134"/>
      <c r="AG35" s="134"/>
      <c r="AH35" s="134"/>
      <c r="AI35" s="134"/>
      <c r="AJ35" s="134"/>
      <c r="AK35" s="134"/>
      <c r="AL35" s="134"/>
      <c r="AM35" s="134"/>
      <c r="AN35" s="134"/>
      <c r="AO35" s="134"/>
      <c r="AP35" s="134"/>
      <c r="AQ35" s="134"/>
      <c r="AR35" s="134"/>
      <c r="AS35" s="134"/>
      <c r="AT35" s="134"/>
    </row>
    <row r="36" spans="1:46" ht="23.65" customHeight="1" thickTop="1" thickBot="1" x14ac:dyDescent="0.6">
      <c r="A36" s="805"/>
      <c r="B36" s="806"/>
      <c r="C36" s="806"/>
      <c r="D36" s="806"/>
      <c r="E36" s="806"/>
      <c r="F36" s="806"/>
      <c r="G36" s="807"/>
      <c r="H36" s="274" t="s">
        <v>101</v>
      </c>
      <c r="I36" s="718" t="s">
        <v>150</v>
      </c>
      <c r="J36" s="719"/>
      <c r="K36" s="719"/>
      <c r="L36" s="720"/>
      <c r="M36" s="99">
        <f>SUMIFS(M6:M15,G6:G15,"ALTRO",H6:H15,"SS")+SUMIFS(M6:M15,G6:G15,"CS",H6:H15,"SS")+SUMIFS(M6:M15,G6:G15,"AA",H6:H15,"SS")</f>
        <v>0</v>
      </c>
      <c r="N36" s="121">
        <f t="shared" si="50"/>
        <v>0</v>
      </c>
      <c r="O36" s="122">
        <f t="shared" si="51"/>
        <v>0</v>
      </c>
      <c r="P36" s="123">
        <f t="shared" si="52"/>
        <v>0</v>
      </c>
      <c r="Q36" s="113">
        <f t="shared" si="53"/>
        <v>0</v>
      </c>
      <c r="R36" s="113">
        <f t="shared" si="54"/>
        <v>0</v>
      </c>
      <c r="S36" s="113">
        <f t="shared" si="55"/>
        <v>0</v>
      </c>
      <c r="T36" s="113">
        <f t="shared" si="56"/>
        <v>0</v>
      </c>
      <c r="U36" s="113">
        <f t="shared" si="57"/>
        <v>0</v>
      </c>
      <c r="V36" s="113">
        <f t="shared" si="58"/>
        <v>0</v>
      </c>
      <c r="W36" s="113">
        <f t="shared" si="59"/>
        <v>0</v>
      </c>
      <c r="X36" s="113">
        <f t="shared" si="60"/>
        <v>0</v>
      </c>
      <c r="Y36" s="109"/>
      <c r="Z36" s="109"/>
      <c r="AA36" s="109"/>
      <c r="AB36" s="139"/>
      <c r="AC36" s="133">
        <f>ROUND(IF(IF(O36&gt;12,1.2,O36*0.1)+IF(P36&gt;15,0.1,0)+IF(N36&gt;0,1.2,0)&gt;12,1.2,IF(O36&gt;12,1.2,O36*0.1)+IF(P36&gt;15,0.1,0)+IF(N36&gt;0,1.2,0)),3)</f>
        <v>0</v>
      </c>
      <c r="AD36" s="134"/>
      <c r="AE36" s="134"/>
      <c r="AF36" s="134"/>
      <c r="AG36" s="134"/>
      <c r="AH36" s="134"/>
      <c r="AI36" s="134"/>
      <c r="AJ36" s="134"/>
      <c r="AK36" s="134"/>
      <c r="AL36" s="134"/>
      <c r="AM36" s="134"/>
      <c r="AN36" s="134"/>
      <c r="AO36" s="134"/>
      <c r="AP36" s="134"/>
      <c r="AQ36" s="134"/>
      <c r="AR36" s="134"/>
      <c r="AS36" s="134"/>
      <c r="AT36" s="134"/>
    </row>
    <row r="37" spans="1:46" ht="23.65" customHeight="1" thickTop="1" thickBot="1" x14ac:dyDescent="0.6">
      <c r="A37" s="805"/>
      <c r="B37" s="806"/>
      <c r="C37" s="806"/>
      <c r="D37" s="806"/>
      <c r="E37" s="806"/>
      <c r="F37" s="806"/>
      <c r="G37" s="807"/>
      <c r="H37" s="274" t="s">
        <v>101</v>
      </c>
      <c r="I37" s="718" t="s">
        <v>100</v>
      </c>
      <c r="J37" s="719"/>
      <c r="K37" s="719"/>
      <c r="L37" s="720"/>
      <c r="M37" s="99">
        <f>SUMIFS(M6:M15,G6:G15,"ALTRO",H6:H15,"NON")+          SUMIFS(M6:M15,G6:G15,"cs",H6:H15,"NON")                 +SUMIFS(M6:M15,G6:G15,"Aa",H6:H15,"NON")</f>
        <v>0</v>
      </c>
      <c r="N37" s="121">
        <f t="shared" si="50"/>
        <v>0</v>
      </c>
      <c r="O37" s="122">
        <f t="shared" si="51"/>
        <v>0</v>
      </c>
      <c r="P37" s="123">
        <f t="shared" si="52"/>
        <v>0</v>
      </c>
      <c r="Q37" s="113">
        <f t="shared" si="53"/>
        <v>0</v>
      </c>
      <c r="R37" s="113">
        <f t="shared" si="54"/>
        <v>0</v>
      </c>
      <c r="S37" s="113">
        <f t="shared" si="55"/>
        <v>0</v>
      </c>
      <c r="T37" s="113">
        <f t="shared" si="56"/>
        <v>0</v>
      </c>
      <c r="U37" s="113">
        <f t="shared" si="57"/>
        <v>0</v>
      </c>
      <c r="V37" s="113">
        <f t="shared" si="58"/>
        <v>0</v>
      </c>
      <c r="W37" s="113">
        <f t="shared" si="59"/>
        <v>0</v>
      </c>
      <c r="X37" s="113">
        <f t="shared" si="60"/>
        <v>0</v>
      </c>
      <c r="Y37" s="109"/>
      <c r="Z37" s="109"/>
      <c r="AA37" s="109"/>
      <c r="AB37" s="139"/>
      <c r="AC37" s="133">
        <f>ROUND(IF(IF(O37&gt;12,0.6,O37*0.05)+IF(P37&gt;15,0.05,0)+IF(N37&gt;0,0.6,0)&gt;12,0.6,IF(O37&gt;12,0.6,O37*0.05)+IF(P37&gt;15,0.05,0)+IF(N37&gt;0,0.6,0)),3)</f>
        <v>0</v>
      </c>
      <c r="AD37" s="134"/>
      <c r="AE37" s="134"/>
      <c r="AF37" s="134"/>
      <c r="AG37" s="134"/>
      <c r="AH37" s="134"/>
      <c r="AI37" s="134"/>
      <c r="AJ37" s="134"/>
      <c r="AK37" s="134"/>
      <c r="AL37" s="134"/>
      <c r="AM37" s="134"/>
      <c r="AN37" s="134"/>
      <c r="AO37" s="134"/>
      <c r="AP37" s="134"/>
      <c r="AQ37" s="134"/>
      <c r="AR37" s="134"/>
      <c r="AS37" s="134"/>
      <c r="AT37" s="134"/>
    </row>
    <row r="38" spans="1:46" ht="23.65" customHeight="1" thickTop="1" thickBot="1" x14ac:dyDescent="0.6">
      <c r="A38" s="795" t="s">
        <v>109</v>
      </c>
      <c r="B38" s="796"/>
      <c r="C38" s="796"/>
      <c r="D38" s="796"/>
      <c r="E38" s="796"/>
      <c r="F38" s="744" t="str">
        <f>IF(+Anno_1=0,"",+Anno_1)</f>
        <v/>
      </c>
      <c r="G38" s="745"/>
      <c r="H38" s="274" t="s">
        <v>101</v>
      </c>
      <c r="I38" s="718" t="s">
        <v>154</v>
      </c>
      <c r="J38" s="719"/>
      <c r="K38" s="719"/>
      <c r="L38" s="720"/>
      <c r="M38" s="99">
        <f>SUMIFS(M6:M15,G6:G15,"ALTRO",H6:H15,"ENTE")</f>
        <v>0</v>
      </c>
      <c r="N38" s="127">
        <f t="shared" si="50"/>
        <v>0</v>
      </c>
      <c r="O38" s="128">
        <f t="shared" si="51"/>
        <v>0</v>
      </c>
      <c r="P38" s="129">
        <f t="shared" si="52"/>
        <v>0</v>
      </c>
      <c r="Q38" s="113">
        <f t="shared" si="53"/>
        <v>0</v>
      </c>
      <c r="R38" s="113">
        <f t="shared" si="54"/>
        <v>0</v>
      </c>
      <c r="S38" s="113">
        <f t="shared" si="55"/>
        <v>0</v>
      </c>
      <c r="T38" s="113">
        <f t="shared" si="56"/>
        <v>0</v>
      </c>
      <c r="U38" s="113">
        <f t="shared" si="57"/>
        <v>0</v>
      </c>
      <c r="V38" s="113">
        <f t="shared" si="58"/>
        <v>0</v>
      </c>
      <c r="W38" s="113">
        <f t="shared" si="59"/>
        <v>0</v>
      </c>
      <c r="X38" s="113">
        <f t="shared" si="60"/>
        <v>0</v>
      </c>
      <c r="Y38" s="109"/>
      <c r="Z38" s="109"/>
      <c r="AA38" s="109"/>
      <c r="AB38" s="139"/>
      <c r="AC38" s="133">
        <f>ROUND(IF(IF(O38&gt;12,0.6,O38*0.05)+IF(P38&gt;15,0.05,0)+IF(N38&gt;0,0.6,0)&gt;12,0.6,IF(O38&gt;12,0.6,O38*0.05)+IF(P38&gt;15,0.05,0)+IF(N38&gt;0,0.6,0)),3)</f>
        <v>0</v>
      </c>
      <c r="AD38" s="134"/>
      <c r="AE38" s="134"/>
      <c r="AF38" s="134"/>
      <c r="AG38" s="134"/>
      <c r="AH38" s="134"/>
      <c r="AI38" s="134"/>
      <c r="AJ38" s="134"/>
      <c r="AK38" s="134"/>
      <c r="AL38" s="134"/>
      <c r="AM38" s="134"/>
      <c r="AN38" s="134"/>
      <c r="AO38" s="134"/>
      <c r="AP38" s="134"/>
      <c r="AQ38" s="134"/>
      <c r="AR38" s="134"/>
      <c r="AS38" s="134"/>
      <c r="AT38" s="134"/>
    </row>
    <row r="39" spans="1:46" ht="23.65" customHeight="1" thickTop="1" thickBot="1" x14ac:dyDescent="0.6">
      <c r="A39" s="797"/>
      <c r="B39" s="798"/>
      <c r="C39" s="798"/>
      <c r="D39" s="798"/>
      <c r="E39" s="798"/>
      <c r="F39" s="746"/>
      <c r="G39" s="747"/>
      <c r="H39" s="668" t="s">
        <v>110</v>
      </c>
      <c r="I39" s="669"/>
      <c r="J39" s="669"/>
      <c r="K39" s="669"/>
      <c r="L39" s="670"/>
      <c r="M39" s="98">
        <f>SUM(M34:M38)</f>
        <v>0</v>
      </c>
      <c r="N39" s="209">
        <f t="shared" si="50"/>
        <v>0</v>
      </c>
      <c r="O39" s="207">
        <f t="shared" si="51"/>
        <v>0</v>
      </c>
      <c r="P39" s="208">
        <f t="shared" si="52"/>
        <v>0</v>
      </c>
      <c r="Q39" s="113">
        <f t="shared" si="53"/>
        <v>0</v>
      </c>
      <c r="R39" s="113">
        <f>M39/365</f>
        <v>0</v>
      </c>
      <c r="S39" s="113">
        <f t="shared" si="55"/>
        <v>0</v>
      </c>
      <c r="T39" s="113">
        <f t="shared" si="56"/>
        <v>0</v>
      </c>
      <c r="U39" s="113">
        <f>M39-T39</f>
        <v>0</v>
      </c>
      <c r="V39" s="113">
        <f t="shared" si="58"/>
        <v>0</v>
      </c>
      <c r="W39" s="113">
        <f t="shared" si="59"/>
        <v>0</v>
      </c>
      <c r="X39" s="113">
        <f t="shared" si="60"/>
        <v>0</v>
      </c>
      <c r="Y39" s="109"/>
      <c r="Z39" s="109"/>
      <c r="AA39" s="109"/>
      <c r="AB39" s="139"/>
      <c r="AC39" s="205">
        <f>IF(SUM(AC34:AC38)&gt;6,6,SUM(AC34:AC38))</f>
        <v>0</v>
      </c>
      <c r="AD39" s="134"/>
      <c r="AE39" s="134"/>
      <c r="AF39" s="134"/>
      <c r="AG39" s="134"/>
      <c r="AH39" s="134"/>
      <c r="AI39" s="134"/>
      <c r="AJ39" s="134"/>
      <c r="AK39" s="134"/>
      <c r="AL39" s="134"/>
      <c r="AM39" s="134"/>
      <c r="AN39" s="134"/>
      <c r="AO39" s="134"/>
      <c r="AP39" s="134"/>
      <c r="AQ39" s="134"/>
      <c r="AR39" s="134"/>
      <c r="AS39" s="134"/>
      <c r="AT39" s="134"/>
    </row>
    <row r="40" spans="1:46" ht="22.9" x14ac:dyDescent="0.4">
      <c r="A40" s="134"/>
      <c r="B40" s="134"/>
      <c r="C40" s="134"/>
      <c r="D40" s="134"/>
      <c r="E40" s="134"/>
      <c r="F40" s="134"/>
      <c r="G40" s="134"/>
      <c r="H40" s="150"/>
      <c r="I40" s="151"/>
      <c r="J40" s="138"/>
      <c r="K40" s="138"/>
      <c r="L40" s="138"/>
      <c r="M40" s="140"/>
      <c r="N40" s="152"/>
      <c r="O40" s="152"/>
      <c r="P40" s="152"/>
      <c r="Q40" s="134"/>
      <c r="R40" s="134"/>
      <c r="S40" s="134"/>
      <c r="T40" s="134"/>
      <c r="U40" s="134"/>
      <c r="V40" s="134"/>
      <c r="W40" s="134"/>
      <c r="X40" s="134"/>
      <c r="Y40" s="134"/>
      <c r="Z40" s="134"/>
      <c r="AA40" s="134"/>
      <c r="AB40" s="134"/>
      <c r="AC40" s="134"/>
      <c r="AD40" s="134"/>
      <c r="AE40" s="134"/>
      <c r="AF40" s="134"/>
      <c r="AG40" s="134"/>
      <c r="AH40" s="134"/>
      <c r="AI40" s="134"/>
      <c r="AJ40" s="134"/>
      <c r="AK40" s="134"/>
      <c r="AL40" s="134"/>
      <c r="AM40" s="134"/>
      <c r="AN40" s="134"/>
      <c r="AO40" s="134"/>
      <c r="AP40" s="134"/>
      <c r="AQ40" s="134"/>
      <c r="AR40" s="134"/>
      <c r="AS40" s="134"/>
      <c r="AT40" s="134"/>
    </row>
    <row r="41" spans="1:46" ht="22.9" x14ac:dyDescent="0.4">
      <c r="A41" s="134"/>
      <c r="B41" s="134"/>
      <c r="C41" s="134"/>
      <c r="D41" s="134"/>
      <c r="E41" s="134"/>
      <c r="F41" s="134"/>
      <c r="G41" s="134"/>
      <c r="H41" s="150"/>
      <c r="I41" s="151"/>
      <c r="J41" s="138"/>
      <c r="K41" s="138"/>
      <c r="L41" s="138"/>
      <c r="M41" s="140"/>
      <c r="N41" s="152"/>
      <c r="O41" s="152"/>
      <c r="P41" s="152"/>
      <c r="Q41" s="134"/>
      <c r="R41" s="134"/>
      <c r="S41" s="134"/>
      <c r="T41" s="134"/>
      <c r="U41" s="134"/>
      <c r="V41" s="134"/>
      <c r="W41" s="134"/>
      <c r="X41" s="134"/>
      <c r="Y41" s="134"/>
      <c r="Z41" s="134"/>
      <c r="AA41" s="134"/>
      <c r="AB41" s="134"/>
      <c r="AC41" s="134"/>
      <c r="AD41" s="134"/>
      <c r="AE41" s="134"/>
      <c r="AF41" s="134"/>
      <c r="AG41" s="134"/>
      <c r="AH41" s="134"/>
      <c r="AI41" s="134"/>
      <c r="AJ41" s="134"/>
      <c r="AK41" s="134"/>
      <c r="AL41" s="134"/>
      <c r="AM41" s="134"/>
      <c r="AN41" s="134"/>
      <c r="AO41" s="134"/>
      <c r="AP41" s="134"/>
      <c r="AQ41" s="134"/>
      <c r="AR41" s="134"/>
      <c r="AS41" s="134"/>
      <c r="AT41" s="134"/>
    </row>
    <row r="42" spans="1:46" x14ac:dyDescent="0.4">
      <c r="A42" s="134"/>
      <c r="B42" s="134"/>
      <c r="C42" s="134"/>
      <c r="D42" s="134"/>
      <c r="E42" s="134"/>
      <c r="F42" s="134"/>
      <c r="G42" s="134"/>
      <c r="H42" s="134"/>
      <c r="I42" s="134"/>
      <c r="J42" s="134"/>
      <c r="K42" s="134"/>
      <c r="L42" s="134"/>
      <c r="M42" s="134"/>
      <c r="N42" s="134"/>
      <c r="O42" s="134"/>
      <c r="P42" s="134"/>
      <c r="Q42" s="134"/>
      <c r="R42" s="134"/>
      <c r="S42" s="134"/>
      <c r="T42" s="134"/>
      <c r="U42" s="134"/>
      <c r="V42" s="134"/>
      <c r="W42" s="134"/>
      <c r="X42" s="134"/>
      <c r="Y42" s="134"/>
      <c r="Z42" s="134"/>
      <c r="AA42" s="134"/>
      <c r="AB42" s="134"/>
      <c r="AC42" s="134"/>
      <c r="AD42" s="134"/>
      <c r="AE42" s="134"/>
      <c r="AF42" s="134"/>
      <c r="AG42" s="134"/>
      <c r="AH42" s="134"/>
      <c r="AI42" s="134"/>
      <c r="AJ42" s="134"/>
      <c r="AK42" s="134"/>
      <c r="AL42" s="134"/>
      <c r="AM42" s="134"/>
      <c r="AN42" s="134"/>
      <c r="AO42" s="134"/>
      <c r="AP42" s="134"/>
      <c r="AQ42" s="134"/>
      <c r="AR42" s="134"/>
      <c r="AS42" s="134"/>
      <c r="AT42" s="134"/>
    </row>
    <row r="43" spans="1:46" x14ac:dyDescent="0.4">
      <c r="A43" s="134"/>
      <c r="B43" s="134"/>
      <c r="C43" s="134"/>
      <c r="D43" s="134"/>
      <c r="E43" s="134"/>
      <c r="F43" s="134"/>
      <c r="G43" s="134"/>
      <c r="H43" s="134"/>
      <c r="I43" s="134"/>
      <c r="J43" s="134"/>
      <c r="K43" s="134"/>
      <c r="L43" s="134"/>
      <c r="M43" s="134"/>
      <c r="N43" s="134"/>
      <c r="O43" s="134"/>
      <c r="P43" s="134"/>
      <c r="Q43" s="134"/>
      <c r="R43" s="134"/>
      <c r="S43" s="134"/>
      <c r="T43" s="134"/>
      <c r="U43" s="134"/>
      <c r="V43" s="134"/>
      <c r="W43" s="134"/>
      <c r="X43" s="134"/>
      <c r="Y43" s="134"/>
      <c r="Z43" s="134"/>
      <c r="AA43" s="134"/>
      <c r="AB43" s="134"/>
      <c r="AC43" s="134"/>
      <c r="AD43" s="134"/>
      <c r="AE43" s="134"/>
      <c r="AF43" s="134"/>
      <c r="AG43" s="134"/>
      <c r="AH43" s="134"/>
      <c r="AI43" s="134"/>
      <c r="AJ43" s="134"/>
      <c r="AK43" s="134"/>
      <c r="AL43" s="134"/>
      <c r="AM43" s="134"/>
      <c r="AN43" s="134"/>
      <c r="AO43" s="134"/>
      <c r="AP43" s="134"/>
      <c r="AQ43" s="134"/>
      <c r="AR43" s="134"/>
      <c r="AS43" s="134"/>
      <c r="AT43" s="134"/>
    </row>
    <row r="44" spans="1:46" x14ac:dyDescent="0.4">
      <c r="A44" s="134"/>
      <c r="B44" s="134"/>
      <c r="C44" s="134"/>
      <c r="D44" s="134"/>
      <c r="E44" s="134"/>
      <c r="F44" s="134"/>
      <c r="G44" s="134"/>
      <c r="H44" s="134"/>
      <c r="I44" s="134"/>
      <c r="J44" s="134"/>
      <c r="K44" s="134"/>
      <c r="L44" s="134"/>
      <c r="M44" s="134"/>
      <c r="N44" s="134"/>
      <c r="O44" s="134"/>
      <c r="P44" s="134"/>
      <c r="Q44" s="134"/>
      <c r="R44" s="134"/>
      <c r="S44" s="134"/>
      <c r="T44" s="134"/>
      <c r="U44" s="134"/>
      <c r="V44" s="134"/>
      <c r="W44" s="134"/>
      <c r="X44" s="134"/>
      <c r="Y44" s="134"/>
      <c r="Z44" s="134"/>
      <c r="AA44" s="134"/>
      <c r="AB44" s="134"/>
      <c r="AC44" s="134"/>
      <c r="AD44" s="134"/>
      <c r="AE44" s="134"/>
      <c r="AF44" s="134"/>
      <c r="AG44" s="134"/>
      <c r="AH44" s="134"/>
      <c r="AI44" s="134"/>
      <c r="AJ44" s="134"/>
      <c r="AK44" s="134"/>
      <c r="AL44" s="134"/>
      <c r="AM44" s="134"/>
      <c r="AN44" s="134"/>
      <c r="AO44" s="134"/>
      <c r="AP44" s="134"/>
      <c r="AQ44" s="134"/>
      <c r="AR44" s="134"/>
      <c r="AS44" s="134"/>
      <c r="AT44" s="134"/>
    </row>
    <row r="45" spans="1:46" x14ac:dyDescent="0.4">
      <c r="A45" s="134"/>
      <c r="B45" s="134"/>
      <c r="C45" s="134"/>
      <c r="D45" s="134"/>
      <c r="E45" s="134"/>
      <c r="F45" s="134"/>
      <c r="G45" s="134"/>
      <c r="H45" s="134"/>
      <c r="I45" s="134"/>
      <c r="J45" s="134"/>
      <c r="K45" s="134"/>
      <c r="L45" s="134"/>
      <c r="M45" s="134"/>
      <c r="N45" s="134"/>
      <c r="O45" s="134"/>
      <c r="P45" s="134"/>
      <c r="Q45" s="134"/>
      <c r="R45" s="134"/>
      <c r="S45" s="134"/>
      <c r="T45" s="134"/>
      <c r="U45" s="134"/>
      <c r="V45" s="134"/>
      <c r="W45" s="134"/>
      <c r="X45" s="134"/>
      <c r="Y45" s="134"/>
      <c r="Z45" s="134"/>
      <c r="AA45" s="134"/>
      <c r="AB45" s="134"/>
      <c r="AC45" s="134"/>
      <c r="AD45" s="134"/>
      <c r="AE45" s="134"/>
      <c r="AF45" s="134"/>
      <c r="AG45" s="134"/>
      <c r="AH45" s="134"/>
      <c r="AI45" s="134"/>
      <c r="AJ45" s="134"/>
      <c r="AK45" s="134"/>
      <c r="AL45" s="134"/>
      <c r="AM45" s="134"/>
      <c r="AN45" s="134"/>
      <c r="AO45" s="134"/>
      <c r="AP45" s="134"/>
      <c r="AQ45" s="134"/>
      <c r="AR45" s="134"/>
      <c r="AS45" s="134"/>
      <c r="AT45" s="134"/>
    </row>
    <row r="46" spans="1:46" x14ac:dyDescent="0.4">
      <c r="A46" s="134"/>
      <c r="B46" s="134"/>
      <c r="C46" s="134"/>
      <c r="D46" s="134"/>
      <c r="E46" s="134"/>
      <c r="F46" s="134"/>
      <c r="G46" s="134"/>
      <c r="H46" s="134"/>
      <c r="I46" s="134"/>
      <c r="J46" s="134"/>
      <c r="K46" s="134"/>
      <c r="L46" s="134"/>
      <c r="M46" s="134"/>
      <c r="N46" s="134"/>
      <c r="O46" s="134"/>
      <c r="P46" s="134"/>
      <c r="Q46" s="134"/>
      <c r="R46" s="134"/>
      <c r="S46" s="134"/>
      <c r="T46" s="134"/>
      <c r="U46" s="134"/>
      <c r="V46" s="134"/>
      <c r="W46" s="134"/>
      <c r="X46" s="134"/>
      <c r="Y46" s="134"/>
      <c r="Z46" s="134"/>
      <c r="AA46" s="134"/>
      <c r="AB46" s="134"/>
      <c r="AC46" s="134"/>
      <c r="AD46" s="134"/>
      <c r="AE46" s="134"/>
      <c r="AF46" s="134"/>
      <c r="AG46" s="134"/>
      <c r="AH46" s="134"/>
      <c r="AI46" s="134"/>
      <c r="AJ46" s="134"/>
      <c r="AK46" s="134"/>
      <c r="AL46" s="134"/>
      <c r="AM46" s="134"/>
      <c r="AN46" s="134"/>
      <c r="AO46" s="134"/>
      <c r="AP46" s="134"/>
      <c r="AQ46" s="134"/>
      <c r="AR46" s="134"/>
      <c r="AS46" s="134"/>
      <c r="AT46" s="134"/>
    </row>
    <row r="47" spans="1:46" x14ac:dyDescent="0.4">
      <c r="A47" s="134"/>
      <c r="B47" s="134"/>
      <c r="C47" s="134"/>
      <c r="D47" s="134"/>
      <c r="E47" s="134"/>
      <c r="F47" s="134"/>
      <c r="G47" s="134"/>
      <c r="H47" s="134"/>
      <c r="I47" s="134"/>
      <c r="J47" s="134"/>
      <c r="K47" s="134"/>
      <c r="L47" s="134"/>
      <c r="M47" s="134"/>
      <c r="N47" s="134"/>
      <c r="O47" s="134"/>
      <c r="P47" s="134"/>
      <c r="Q47" s="134"/>
      <c r="R47" s="134"/>
      <c r="S47" s="134"/>
      <c r="T47" s="134"/>
      <c r="U47" s="134"/>
      <c r="V47" s="134"/>
      <c r="W47" s="134"/>
      <c r="X47" s="134"/>
      <c r="Y47" s="134"/>
      <c r="Z47" s="134"/>
      <c r="AA47" s="134"/>
      <c r="AB47" s="134"/>
      <c r="AC47" s="134"/>
      <c r="AD47" s="134"/>
      <c r="AE47" s="134"/>
      <c r="AF47" s="134"/>
      <c r="AG47" s="134"/>
      <c r="AH47" s="134"/>
      <c r="AI47" s="134"/>
      <c r="AJ47" s="134"/>
      <c r="AK47" s="134"/>
      <c r="AL47" s="134"/>
      <c r="AM47" s="134"/>
      <c r="AN47" s="134"/>
      <c r="AO47" s="134"/>
      <c r="AP47" s="134"/>
      <c r="AQ47" s="134"/>
      <c r="AR47" s="134"/>
      <c r="AS47" s="134"/>
      <c r="AT47" s="134"/>
    </row>
    <row r="48" spans="1:46" x14ac:dyDescent="0.4">
      <c r="A48" s="134"/>
      <c r="B48" s="134"/>
      <c r="C48" s="134"/>
      <c r="D48" s="134"/>
      <c r="E48" s="134"/>
      <c r="F48" s="134"/>
      <c r="G48" s="134"/>
      <c r="H48" s="134"/>
      <c r="I48" s="134"/>
      <c r="J48" s="134"/>
      <c r="K48" s="134"/>
      <c r="L48" s="134"/>
      <c r="M48" s="134"/>
      <c r="N48" s="134"/>
      <c r="O48" s="134"/>
      <c r="P48" s="134"/>
      <c r="Q48" s="134"/>
      <c r="R48" s="134"/>
      <c r="S48" s="134"/>
      <c r="T48" s="134"/>
      <c r="U48" s="134"/>
      <c r="V48" s="134"/>
      <c r="W48" s="134"/>
      <c r="X48" s="134"/>
      <c r="Y48" s="134"/>
      <c r="Z48" s="134"/>
      <c r="AA48" s="134"/>
      <c r="AB48" s="134"/>
      <c r="AC48" s="134"/>
      <c r="AD48" s="134"/>
      <c r="AE48" s="134"/>
      <c r="AF48" s="134"/>
      <c r="AG48" s="134"/>
      <c r="AH48" s="134"/>
      <c r="AI48" s="134"/>
      <c r="AJ48" s="134"/>
      <c r="AK48" s="134"/>
      <c r="AL48" s="134"/>
      <c r="AM48" s="134"/>
      <c r="AN48" s="134"/>
      <c r="AO48" s="134"/>
      <c r="AP48" s="134"/>
      <c r="AQ48" s="134"/>
      <c r="AR48" s="134"/>
      <c r="AS48" s="134"/>
      <c r="AT48" s="134"/>
    </row>
    <row r="49" spans="1:46" x14ac:dyDescent="0.4">
      <c r="A49" s="134"/>
      <c r="B49" s="134"/>
      <c r="C49" s="134"/>
      <c r="D49" s="134"/>
      <c r="E49" s="134"/>
      <c r="F49" s="134"/>
      <c r="G49" s="134"/>
      <c r="H49" s="134"/>
      <c r="I49" s="134"/>
      <c r="J49" s="134"/>
      <c r="K49" s="134"/>
      <c r="L49" s="134"/>
      <c r="M49" s="134"/>
      <c r="N49" s="134"/>
      <c r="O49" s="134"/>
      <c r="P49" s="134"/>
      <c r="Q49" s="134"/>
      <c r="R49" s="134"/>
      <c r="S49" s="134"/>
      <c r="T49" s="134"/>
      <c r="U49" s="134"/>
      <c r="V49" s="134"/>
      <c r="W49" s="134"/>
      <c r="X49" s="134"/>
      <c r="Y49" s="134"/>
      <c r="Z49" s="134"/>
      <c r="AA49" s="134"/>
      <c r="AB49" s="134"/>
      <c r="AC49" s="134"/>
      <c r="AD49" s="134"/>
      <c r="AE49" s="134"/>
      <c r="AF49" s="134"/>
      <c r="AG49" s="134"/>
      <c r="AH49" s="134"/>
      <c r="AI49" s="134"/>
      <c r="AJ49" s="134"/>
      <c r="AK49" s="134"/>
      <c r="AL49" s="134"/>
      <c r="AM49" s="134"/>
      <c r="AN49" s="134"/>
      <c r="AO49" s="134"/>
      <c r="AP49" s="134"/>
      <c r="AQ49" s="134"/>
      <c r="AR49" s="134"/>
      <c r="AS49" s="134"/>
      <c r="AT49" s="134"/>
    </row>
    <row r="50" spans="1:46" x14ac:dyDescent="0.4">
      <c r="A50" s="134"/>
      <c r="B50" s="134"/>
      <c r="C50" s="134"/>
      <c r="D50" s="134"/>
      <c r="E50" s="134"/>
      <c r="F50" s="134"/>
      <c r="G50" s="134"/>
      <c r="H50" s="134"/>
      <c r="I50" s="134"/>
      <c r="J50" s="134"/>
      <c r="K50" s="134"/>
      <c r="L50" s="134"/>
      <c r="M50" s="134"/>
      <c r="N50" s="134"/>
      <c r="O50" s="134"/>
      <c r="P50" s="134"/>
      <c r="Q50" s="134"/>
      <c r="R50" s="134"/>
      <c r="S50" s="134"/>
      <c r="T50" s="134"/>
      <c r="U50" s="134"/>
      <c r="V50" s="134"/>
      <c r="W50" s="134"/>
      <c r="X50" s="134"/>
      <c r="Y50" s="134"/>
      <c r="Z50" s="134"/>
      <c r="AA50" s="134"/>
      <c r="AB50" s="134"/>
      <c r="AC50" s="134"/>
      <c r="AD50" s="134"/>
      <c r="AE50" s="134"/>
      <c r="AF50" s="134"/>
      <c r="AG50" s="134"/>
      <c r="AH50" s="134"/>
      <c r="AI50" s="134"/>
      <c r="AJ50" s="134"/>
      <c r="AK50" s="134"/>
      <c r="AL50" s="134"/>
      <c r="AM50" s="134"/>
      <c r="AN50" s="134"/>
      <c r="AO50" s="134"/>
      <c r="AP50" s="134"/>
      <c r="AQ50" s="134"/>
      <c r="AR50" s="134"/>
      <c r="AS50" s="134"/>
      <c r="AT50" s="134"/>
    </row>
    <row r="51" spans="1:46" x14ac:dyDescent="0.4">
      <c r="A51" s="134"/>
      <c r="B51" s="134"/>
      <c r="C51" s="134"/>
      <c r="D51" s="134"/>
      <c r="E51" s="134"/>
      <c r="F51" s="134"/>
      <c r="G51" s="134"/>
      <c r="H51" s="134"/>
      <c r="I51" s="134"/>
      <c r="J51" s="134"/>
      <c r="K51" s="134"/>
      <c r="L51" s="134"/>
      <c r="M51" s="134"/>
      <c r="N51" s="134"/>
      <c r="O51" s="134"/>
      <c r="P51" s="134"/>
      <c r="Q51" s="134"/>
      <c r="R51" s="134"/>
      <c r="S51" s="134"/>
      <c r="T51" s="134"/>
      <c r="U51" s="134"/>
      <c r="V51" s="134"/>
      <c r="W51" s="134"/>
      <c r="X51" s="134"/>
      <c r="Y51" s="134"/>
      <c r="Z51" s="134"/>
      <c r="AA51" s="134"/>
      <c r="AB51" s="134"/>
      <c r="AC51" s="134"/>
      <c r="AD51" s="134"/>
      <c r="AE51" s="134"/>
      <c r="AF51" s="134"/>
      <c r="AG51" s="134"/>
      <c r="AH51" s="134"/>
      <c r="AI51" s="134"/>
      <c r="AJ51" s="134"/>
      <c r="AK51" s="134"/>
      <c r="AL51" s="134"/>
      <c r="AM51" s="134"/>
      <c r="AN51" s="134"/>
      <c r="AO51" s="134"/>
      <c r="AP51" s="134"/>
      <c r="AQ51" s="134"/>
      <c r="AR51" s="134"/>
      <c r="AS51" s="134"/>
      <c r="AT51" s="134"/>
    </row>
    <row r="52" spans="1:46" x14ac:dyDescent="0.4">
      <c r="A52" s="134"/>
      <c r="B52" s="134"/>
      <c r="C52" s="134"/>
      <c r="D52" s="134"/>
      <c r="E52" s="134"/>
      <c r="F52" s="134"/>
      <c r="G52" s="134"/>
      <c r="H52" s="134"/>
      <c r="I52" s="134"/>
      <c r="J52" s="134"/>
      <c r="K52" s="134"/>
      <c r="L52" s="134"/>
      <c r="M52" s="134"/>
      <c r="N52" s="134"/>
      <c r="O52" s="134"/>
      <c r="P52" s="134"/>
      <c r="Q52" s="134"/>
      <c r="R52" s="134"/>
      <c r="S52" s="134"/>
      <c r="T52" s="134"/>
      <c r="U52" s="134"/>
      <c r="V52" s="134"/>
      <c r="W52" s="134"/>
      <c r="X52" s="134"/>
      <c r="Y52" s="134"/>
      <c r="Z52" s="134"/>
      <c r="AA52" s="134"/>
      <c r="AB52" s="134"/>
      <c r="AC52" s="134"/>
      <c r="AD52" s="134"/>
      <c r="AE52" s="134"/>
      <c r="AF52" s="134"/>
      <c r="AG52" s="134"/>
      <c r="AH52" s="134"/>
      <c r="AI52" s="134"/>
      <c r="AJ52" s="134"/>
      <c r="AK52" s="134"/>
      <c r="AL52" s="134"/>
      <c r="AM52" s="134"/>
      <c r="AN52" s="134"/>
      <c r="AO52" s="134"/>
      <c r="AP52" s="134"/>
      <c r="AQ52" s="134"/>
      <c r="AR52" s="134"/>
      <c r="AS52" s="134"/>
      <c r="AT52" s="134"/>
    </row>
    <row r="53" spans="1:46" x14ac:dyDescent="0.4">
      <c r="A53" s="134"/>
      <c r="B53" s="134"/>
      <c r="C53" s="134"/>
      <c r="D53" s="134"/>
      <c r="E53" s="134"/>
      <c r="F53" s="134"/>
      <c r="G53" s="134"/>
      <c r="H53" s="134"/>
      <c r="I53" s="134"/>
      <c r="J53" s="134"/>
      <c r="K53" s="134"/>
      <c r="L53" s="134"/>
      <c r="M53" s="134"/>
      <c r="N53" s="134"/>
      <c r="O53" s="134"/>
      <c r="P53" s="134"/>
      <c r="Q53" s="134"/>
      <c r="R53" s="134"/>
      <c r="S53" s="134"/>
      <c r="T53" s="134"/>
      <c r="U53" s="134"/>
      <c r="V53" s="134"/>
      <c r="W53" s="134"/>
      <c r="X53" s="134"/>
      <c r="Y53" s="134"/>
      <c r="Z53" s="134"/>
      <c r="AA53" s="134"/>
      <c r="AB53" s="134"/>
      <c r="AC53" s="134"/>
      <c r="AD53" s="134"/>
      <c r="AE53" s="134"/>
      <c r="AF53" s="134"/>
      <c r="AG53" s="134"/>
      <c r="AH53" s="134"/>
      <c r="AI53" s="134"/>
      <c r="AJ53" s="134"/>
      <c r="AK53" s="134"/>
      <c r="AL53" s="134"/>
      <c r="AM53" s="134"/>
      <c r="AN53" s="134"/>
      <c r="AO53" s="134"/>
      <c r="AP53" s="134"/>
      <c r="AQ53" s="134"/>
      <c r="AR53" s="134"/>
      <c r="AS53" s="134"/>
      <c r="AT53" s="134"/>
    </row>
    <row r="54" spans="1:46" x14ac:dyDescent="0.4">
      <c r="A54" s="134"/>
      <c r="B54" s="134"/>
      <c r="C54" s="134"/>
      <c r="D54" s="134"/>
      <c r="E54" s="134"/>
      <c r="F54" s="134"/>
      <c r="G54" s="134"/>
      <c r="H54" s="134"/>
      <c r="I54" s="134"/>
      <c r="J54" s="134"/>
      <c r="K54" s="134"/>
      <c r="L54" s="134"/>
      <c r="M54" s="134"/>
      <c r="N54" s="134"/>
      <c r="O54" s="134"/>
      <c r="P54" s="134"/>
      <c r="Q54" s="134"/>
      <c r="R54" s="134"/>
      <c r="S54" s="134"/>
      <c r="T54" s="134"/>
      <c r="U54" s="134"/>
      <c r="V54" s="134"/>
      <c r="W54" s="134"/>
      <c r="X54" s="134"/>
      <c r="Y54" s="134"/>
      <c r="Z54" s="134"/>
      <c r="AA54" s="134"/>
      <c r="AB54" s="134"/>
      <c r="AC54" s="134"/>
      <c r="AD54" s="134"/>
      <c r="AE54" s="134"/>
      <c r="AF54" s="134"/>
      <c r="AG54" s="134"/>
      <c r="AH54" s="134"/>
      <c r="AI54" s="134"/>
      <c r="AJ54" s="134"/>
      <c r="AK54" s="134"/>
      <c r="AL54" s="134"/>
      <c r="AM54" s="134"/>
      <c r="AN54" s="134"/>
      <c r="AO54" s="134"/>
      <c r="AP54" s="134"/>
      <c r="AQ54" s="134"/>
      <c r="AR54" s="134"/>
      <c r="AS54" s="134"/>
      <c r="AT54" s="134"/>
    </row>
    <row r="55" spans="1:46" x14ac:dyDescent="0.4">
      <c r="A55" s="134"/>
      <c r="B55" s="134"/>
      <c r="C55" s="134"/>
      <c r="D55" s="134"/>
      <c r="E55" s="134"/>
      <c r="F55" s="134"/>
      <c r="G55" s="134"/>
      <c r="H55" s="134"/>
      <c r="I55" s="134"/>
      <c r="J55" s="134"/>
      <c r="K55" s="134"/>
      <c r="L55" s="134"/>
      <c r="M55" s="134"/>
      <c r="N55" s="134"/>
      <c r="O55" s="134"/>
      <c r="P55" s="134"/>
      <c r="Q55" s="134"/>
      <c r="R55" s="134"/>
      <c r="S55" s="134"/>
      <c r="T55" s="134"/>
      <c r="U55" s="134"/>
      <c r="V55" s="134"/>
      <c r="W55" s="134"/>
      <c r="X55" s="134"/>
      <c r="Y55" s="134"/>
      <c r="Z55" s="134"/>
      <c r="AA55" s="134"/>
      <c r="AB55" s="134"/>
      <c r="AC55" s="134"/>
      <c r="AD55" s="134"/>
      <c r="AE55" s="134"/>
      <c r="AF55" s="134"/>
      <c r="AG55" s="134"/>
      <c r="AH55" s="134"/>
      <c r="AI55" s="134"/>
      <c r="AJ55" s="134"/>
      <c r="AK55" s="134"/>
      <c r="AL55" s="134"/>
      <c r="AM55" s="134"/>
      <c r="AN55" s="134"/>
      <c r="AO55" s="134"/>
      <c r="AP55" s="134"/>
      <c r="AQ55" s="134"/>
      <c r="AR55" s="134"/>
      <c r="AS55" s="134"/>
      <c r="AT55" s="134"/>
    </row>
    <row r="56" spans="1:46" x14ac:dyDescent="0.4">
      <c r="A56" s="134"/>
      <c r="B56" s="134"/>
      <c r="C56" s="134"/>
      <c r="D56" s="134"/>
      <c r="E56" s="134"/>
      <c r="F56" s="134"/>
      <c r="G56" s="134"/>
      <c r="H56" s="134"/>
      <c r="I56" s="134"/>
      <c r="J56" s="134"/>
      <c r="K56" s="134"/>
      <c r="L56" s="134"/>
      <c r="M56" s="134"/>
      <c r="N56" s="134"/>
      <c r="O56" s="134"/>
      <c r="P56" s="134"/>
      <c r="Q56" s="134"/>
      <c r="R56" s="134"/>
      <c r="S56" s="134"/>
      <c r="T56" s="134"/>
      <c r="U56" s="134"/>
      <c r="V56" s="134"/>
      <c r="W56" s="134"/>
      <c r="X56" s="134"/>
      <c r="Y56" s="134"/>
      <c r="Z56" s="134"/>
      <c r="AA56" s="134"/>
      <c r="AB56" s="134"/>
      <c r="AC56" s="134"/>
      <c r="AD56" s="134"/>
      <c r="AE56" s="134"/>
      <c r="AF56" s="134"/>
      <c r="AG56" s="134"/>
      <c r="AH56" s="134"/>
      <c r="AI56" s="134"/>
      <c r="AJ56" s="134"/>
      <c r="AK56" s="134"/>
      <c r="AL56" s="134"/>
      <c r="AM56" s="134"/>
      <c r="AN56" s="134"/>
      <c r="AO56" s="134"/>
      <c r="AP56" s="134"/>
      <c r="AQ56" s="134"/>
      <c r="AR56" s="134"/>
      <c r="AS56" s="134"/>
      <c r="AT56" s="134"/>
    </row>
    <row r="57" spans="1:46" x14ac:dyDescent="0.4">
      <c r="A57" s="134"/>
      <c r="B57" s="134"/>
      <c r="C57" s="134"/>
      <c r="D57" s="134"/>
      <c r="E57" s="134"/>
      <c r="F57" s="134"/>
      <c r="G57" s="134"/>
      <c r="H57" s="134"/>
      <c r="I57" s="134"/>
      <c r="J57" s="134"/>
      <c r="K57" s="134"/>
      <c r="L57" s="134"/>
      <c r="M57" s="134"/>
      <c r="N57" s="134"/>
      <c r="O57" s="134"/>
      <c r="P57" s="134"/>
      <c r="Q57" s="134"/>
      <c r="R57" s="134"/>
      <c r="S57" s="134"/>
      <c r="T57" s="134"/>
      <c r="U57" s="134"/>
      <c r="V57" s="134"/>
      <c r="W57" s="134"/>
      <c r="X57" s="134"/>
      <c r="Y57" s="134"/>
      <c r="Z57" s="134"/>
      <c r="AA57" s="134"/>
      <c r="AB57" s="134"/>
      <c r="AC57" s="134"/>
      <c r="AD57" s="134"/>
      <c r="AE57" s="134"/>
      <c r="AF57" s="134"/>
      <c r="AG57" s="134"/>
      <c r="AH57" s="134"/>
      <c r="AI57" s="134"/>
      <c r="AJ57" s="134"/>
      <c r="AK57" s="134"/>
      <c r="AL57" s="134"/>
      <c r="AM57" s="134"/>
      <c r="AN57" s="134"/>
      <c r="AO57" s="134"/>
      <c r="AP57" s="134"/>
      <c r="AQ57" s="134"/>
      <c r="AR57" s="134"/>
      <c r="AS57" s="134"/>
      <c r="AT57" s="134"/>
    </row>
    <row r="58" spans="1:46" x14ac:dyDescent="0.4">
      <c r="A58" s="134"/>
      <c r="B58" s="134"/>
      <c r="C58" s="134"/>
      <c r="D58" s="134"/>
      <c r="E58" s="134"/>
      <c r="F58" s="134"/>
      <c r="G58" s="134"/>
      <c r="H58" s="134"/>
      <c r="I58" s="134"/>
      <c r="J58" s="134"/>
      <c r="K58" s="134"/>
      <c r="L58" s="134"/>
      <c r="M58" s="134"/>
      <c r="N58" s="134"/>
      <c r="O58" s="134"/>
      <c r="P58" s="134"/>
      <c r="Q58" s="134"/>
      <c r="R58" s="134"/>
      <c r="S58" s="134"/>
      <c r="T58" s="134"/>
      <c r="U58" s="134"/>
      <c r="V58" s="134"/>
      <c r="W58" s="134"/>
      <c r="X58" s="134"/>
      <c r="Y58" s="134"/>
      <c r="Z58" s="134"/>
      <c r="AA58" s="134"/>
      <c r="AB58" s="134"/>
      <c r="AC58" s="134"/>
      <c r="AD58" s="134"/>
      <c r="AE58" s="134"/>
      <c r="AF58" s="134"/>
      <c r="AG58" s="134"/>
      <c r="AH58" s="134"/>
      <c r="AI58" s="134"/>
      <c r="AJ58" s="134"/>
      <c r="AK58" s="134"/>
      <c r="AL58" s="134"/>
      <c r="AM58" s="134"/>
      <c r="AN58" s="134"/>
      <c r="AO58" s="134"/>
      <c r="AP58" s="134"/>
      <c r="AQ58" s="134"/>
      <c r="AR58" s="134"/>
      <c r="AS58" s="134"/>
      <c r="AT58" s="134"/>
    </row>
    <row r="59" spans="1:46" x14ac:dyDescent="0.4">
      <c r="A59" s="134"/>
      <c r="B59" s="134"/>
      <c r="C59" s="134"/>
      <c r="D59" s="134"/>
      <c r="E59" s="134"/>
      <c r="F59" s="134"/>
      <c r="G59" s="134"/>
      <c r="H59" s="134"/>
      <c r="I59" s="134"/>
      <c r="J59" s="134"/>
      <c r="K59" s="134"/>
      <c r="L59" s="134"/>
      <c r="M59" s="134"/>
      <c r="N59" s="134"/>
      <c r="O59" s="134"/>
      <c r="P59" s="134"/>
      <c r="Q59" s="134"/>
      <c r="R59" s="134"/>
      <c r="S59" s="134"/>
      <c r="T59" s="134"/>
      <c r="U59" s="134"/>
      <c r="V59" s="134"/>
      <c r="W59" s="134"/>
      <c r="X59" s="134"/>
      <c r="Y59" s="134"/>
      <c r="Z59" s="134"/>
      <c r="AA59" s="134"/>
      <c r="AB59" s="134"/>
      <c r="AC59" s="134"/>
      <c r="AD59" s="134"/>
      <c r="AE59" s="134"/>
      <c r="AF59" s="134"/>
      <c r="AG59" s="134"/>
      <c r="AH59" s="134"/>
      <c r="AI59" s="134"/>
      <c r="AJ59" s="134"/>
      <c r="AK59" s="134"/>
      <c r="AL59" s="134"/>
      <c r="AM59" s="134"/>
      <c r="AN59" s="134"/>
      <c r="AO59" s="134"/>
      <c r="AP59" s="134"/>
      <c r="AQ59" s="134"/>
      <c r="AR59" s="134"/>
      <c r="AS59" s="134"/>
      <c r="AT59" s="134"/>
    </row>
    <row r="60" spans="1:46" x14ac:dyDescent="0.4">
      <c r="A60" s="134"/>
      <c r="B60" s="134"/>
      <c r="C60" s="134"/>
      <c r="D60" s="134"/>
      <c r="E60" s="134"/>
      <c r="F60" s="134"/>
      <c r="G60" s="134"/>
      <c r="H60" s="134"/>
      <c r="I60" s="134"/>
      <c r="J60" s="134"/>
      <c r="K60" s="134"/>
      <c r="L60" s="134"/>
      <c r="M60" s="134"/>
      <c r="N60" s="134"/>
      <c r="O60" s="134"/>
      <c r="P60" s="134"/>
      <c r="Q60" s="134"/>
      <c r="R60" s="134"/>
      <c r="S60" s="134"/>
      <c r="T60" s="134"/>
      <c r="U60" s="134"/>
      <c r="V60" s="134"/>
      <c r="W60" s="134"/>
      <c r="X60" s="134"/>
      <c r="Y60" s="134"/>
      <c r="Z60" s="134"/>
      <c r="AA60" s="134"/>
      <c r="AB60" s="134"/>
      <c r="AC60" s="134"/>
      <c r="AD60" s="134"/>
      <c r="AE60" s="134"/>
      <c r="AF60" s="134"/>
      <c r="AG60" s="134"/>
      <c r="AH60" s="134"/>
      <c r="AI60" s="134"/>
      <c r="AJ60" s="134"/>
      <c r="AK60" s="134"/>
      <c r="AL60" s="134"/>
      <c r="AM60" s="134"/>
      <c r="AN60" s="134"/>
      <c r="AO60" s="134"/>
      <c r="AP60" s="134"/>
      <c r="AQ60" s="134"/>
      <c r="AR60" s="134"/>
      <c r="AS60" s="134"/>
      <c r="AT60" s="134"/>
    </row>
    <row r="61" spans="1:46" x14ac:dyDescent="0.4">
      <c r="A61" s="134"/>
      <c r="B61" s="134"/>
      <c r="C61" s="134"/>
      <c r="D61" s="134"/>
      <c r="E61" s="134"/>
      <c r="F61" s="134"/>
      <c r="G61" s="134"/>
      <c r="H61" s="134"/>
      <c r="I61" s="134"/>
      <c r="J61" s="134"/>
      <c r="K61" s="134"/>
      <c r="L61" s="134"/>
      <c r="M61" s="134"/>
      <c r="N61" s="134"/>
      <c r="O61" s="134"/>
      <c r="P61" s="134"/>
      <c r="Q61" s="134"/>
      <c r="R61" s="134"/>
      <c r="S61" s="134"/>
      <c r="T61" s="134"/>
      <c r="U61" s="134"/>
      <c r="V61" s="134"/>
      <c r="W61" s="134"/>
      <c r="X61" s="134"/>
      <c r="Y61" s="134"/>
      <c r="Z61" s="134"/>
      <c r="AA61" s="134"/>
      <c r="AB61" s="134"/>
      <c r="AC61" s="134"/>
      <c r="AD61" s="134"/>
      <c r="AE61" s="134"/>
      <c r="AF61" s="134"/>
      <c r="AG61" s="134"/>
      <c r="AH61" s="134"/>
      <c r="AI61" s="134"/>
      <c r="AJ61" s="134"/>
      <c r="AK61" s="134"/>
      <c r="AL61" s="134"/>
      <c r="AM61" s="134"/>
      <c r="AN61" s="134"/>
      <c r="AO61" s="134"/>
      <c r="AP61" s="134"/>
      <c r="AQ61" s="134"/>
      <c r="AR61" s="134"/>
      <c r="AS61" s="134"/>
      <c r="AT61" s="134"/>
    </row>
    <row r="62" spans="1:46" x14ac:dyDescent="0.4">
      <c r="A62" s="134"/>
      <c r="B62" s="134"/>
      <c r="C62" s="134"/>
      <c r="D62" s="134"/>
      <c r="E62" s="134"/>
      <c r="F62" s="134"/>
      <c r="G62" s="134"/>
      <c r="H62" s="134"/>
      <c r="I62" s="134"/>
      <c r="J62" s="134"/>
      <c r="K62" s="134"/>
      <c r="L62" s="134"/>
      <c r="M62" s="134"/>
      <c r="N62" s="134"/>
      <c r="O62" s="134"/>
      <c r="P62" s="134"/>
      <c r="Q62" s="134"/>
      <c r="R62" s="134"/>
      <c r="S62" s="134"/>
      <c r="T62" s="134"/>
      <c r="U62" s="134"/>
      <c r="V62" s="134"/>
      <c r="W62" s="134"/>
      <c r="X62" s="134"/>
      <c r="Y62" s="134"/>
      <c r="Z62" s="134"/>
      <c r="AA62" s="134"/>
      <c r="AB62" s="134"/>
      <c r="AC62" s="134"/>
      <c r="AD62" s="134"/>
      <c r="AE62" s="134"/>
      <c r="AF62" s="134"/>
      <c r="AG62" s="134"/>
      <c r="AH62" s="134"/>
      <c r="AI62" s="134"/>
      <c r="AJ62" s="134"/>
      <c r="AK62" s="134"/>
      <c r="AL62" s="134"/>
      <c r="AM62" s="134"/>
      <c r="AN62" s="134"/>
      <c r="AO62" s="134"/>
      <c r="AP62" s="134"/>
      <c r="AQ62" s="134"/>
      <c r="AR62" s="134"/>
      <c r="AS62" s="134"/>
      <c r="AT62" s="134"/>
    </row>
    <row r="63" spans="1:46" x14ac:dyDescent="0.4">
      <c r="A63" s="134"/>
      <c r="B63" s="134"/>
      <c r="C63" s="134"/>
      <c r="D63" s="134"/>
      <c r="E63" s="134"/>
      <c r="F63" s="134"/>
      <c r="G63" s="134"/>
      <c r="H63" s="134"/>
      <c r="I63" s="134"/>
      <c r="J63" s="134"/>
      <c r="K63" s="134"/>
      <c r="L63" s="134"/>
      <c r="M63" s="134"/>
      <c r="N63" s="134"/>
      <c r="O63" s="134"/>
      <c r="P63" s="134"/>
      <c r="Q63" s="134"/>
      <c r="R63" s="134"/>
      <c r="S63" s="134"/>
      <c r="T63" s="134"/>
      <c r="U63" s="134"/>
      <c r="V63" s="134"/>
      <c r="W63" s="134"/>
      <c r="X63" s="134"/>
      <c r="Y63" s="134"/>
      <c r="Z63" s="134"/>
      <c r="AA63" s="134"/>
      <c r="AB63" s="134"/>
      <c r="AC63" s="134"/>
      <c r="AD63" s="134"/>
      <c r="AE63" s="134"/>
      <c r="AF63" s="134"/>
      <c r="AG63" s="134"/>
      <c r="AH63" s="134"/>
      <c r="AI63" s="134"/>
      <c r="AJ63" s="134"/>
      <c r="AK63" s="134"/>
      <c r="AL63" s="134"/>
      <c r="AM63" s="134"/>
      <c r="AN63" s="134"/>
      <c r="AO63" s="134"/>
      <c r="AP63" s="134"/>
      <c r="AQ63" s="134"/>
      <c r="AR63" s="134"/>
      <c r="AS63" s="134"/>
      <c r="AT63" s="134"/>
    </row>
    <row r="64" spans="1:46" x14ac:dyDescent="0.4">
      <c r="A64" s="134"/>
      <c r="B64" s="134"/>
      <c r="C64" s="134"/>
      <c r="D64" s="134"/>
      <c r="E64" s="134"/>
      <c r="F64" s="134"/>
      <c r="G64" s="134"/>
      <c r="H64" s="134"/>
      <c r="I64" s="134"/>
      <c r="J64" s="134"/>
      <c r="K64" s="134"/>
      <c r="L64" s="134"/>
      <c r="M64" s="134"/>
      <c r="N64" s="134"/>
      <c r="O64" s="134"/>
      <c r="P64" s="134"/>
      <c r="Q64" s="134"/>
      <c r="R64" s="134"/>
      <c r="S64" s="134"/>
      <c r="T64" s="134"/>
      <c r="U64" s="134"/>
      <c r="V64" s="134"/>
      <c r="W64" s="134"/>
      <c r="X64" s="134"/>
      <c r="Y64" s="134"/>
      <c r="Z64" s="134"/>
      <c r="AA64" s="134"/>
      <c r="AB64" s="134"/>
      <c r="AC64" s="134"/>
      <c r="AD64" s="134"/>
      <c r="AE64" s="134"/>
      <c r="AF64" s="134"/>
      <c r="AG64" s="134"/>
      <c r="AH64" s="134"/>
      <c r="AI64" s="134"/>
      <c r="AJ64" s="134"/>
      <c r="AK64" s="134"/>
      <c r="AL64" s="134"/>
      <c r="AM64" s="134"/>
      <c r="AN64" s="134"/>
      <c r="AO64" s="134"/>
      <c r="AP64" s="134"/>
      <c r="AQ64" s="134"/>
      <c r="AR64" s="134"/>
      <c r="AS64" s="134"/>
      <c r="AT64" s="134"/>
    </row>
    <row r="65" spans="1:46" x14ac:dyDescent="0.4">
      <c r="A65" s="134"/>
      <c r="B65" s="134"/>
      <c r="C65" s="134"/>
      <c r="D65" s="134"/>
      <c r="E65" s="134"/>
      <c r="F65" s="134"/>
      <c r="G65" s="134"/>
      <c r="H65" s="134"/>
      <c r="I65" s="134"/>
      <c r="J65" s="134"/>
      <c r="K65" s="134"/>
      <c r="L65" s="134"/>
      <c r="M65" s="134"/>
      <c r="N65" s="134"/>
      <c r="O65" s="134"/>
      <c r="P65" s="134"/>
      <c r="Q65" s="134"/>
      <c r="R65" s="134"/>
      <c r="S65" s="134"/>
      <c r="T65" s="134"/>
      <c r="U65" s="134"/>
      <c r="V65" s="134"/>
      <c r="W65" s="134"/>
      <c r="X65" s="134"/>
      <c r="Y65" s="134"/>
      <c r="Z65" s="134"/>
      <c r="AA65" s="134"/>
      <c r="AB65" s="134"/>
      <c r="AC65" s="134"/>
      <c r="AD65" s="134"/>
      <c r="AE65" s="134"/>
      <c r="AF65" s="134"/>
      <c r="AG65" s="134"/>
      <c r="AH65" s="134"/>
      <c r="AI65" s="134"/>
      <c r="AJ65" s="134"/>
      <c r="AK65" s="134"/>
      <c r="AL65" s="134"/>
      <c r="AM65" s="134"/>
      <c r="AN65" s="134"/>
      <c r="AO65" s="134"/>
      <c r="AP65" s="134"/>
      <c r="AQ65" s="134"/>
      <c r="AR65" s="134"/>
      <c r="AS65" s="134"/>
      <c r="AT65" s="134"/>
    </row>
    <row r="66" spans="1:46" x14ac:dyDescent="0.4">
      <c r="A66" s="134"/>
      <c r="B66" s="134"/>
      <c r="C66" s="134"/>
      <c r="D66" s="134"/>
      <c r="E66" s="134"/>
      <c r="F66" s="134"/>
      <c r="G66" s="134"/>
      <c r="H66" s="134"/>
      <c r="I66" s="134"/>
      <c r="J66" s="134"/>
      <c r="K66" s="134"/>
      <c r="L66" s="134"/>
      <c r="M66" s="134"/>
      <c r="N66" s="134"/>
      <c r="O66" s="134"/>
      <c r="P66" s="134"/>
      <c r="Q66" s="134"/>
      <c r="R66" s="134"/>
      <c r="S66" s="134"/>
      <c r="T66" s="134"/>
      <c r="U66" s="134"/>
      <c r="V66" s="134"/>
      <c r="W66" s="134"/>
      <c r="X66" s="134"/>
      <c r="Y66" s="134"/>
      <c r="Z66" s="134"/>
      <c r="AA66" s="134"/>
      <c r="AB66" s="134"/>
      <c r="AC66" s="134"/>
      <c r="AD66" s="134"/>
      <c r="AE66" s="134"/>
      <c r="AF66" s="134"/>
      <c r="AG66" s="134"/>
      <c r="AH66" s="134"/>
      <c r="AI66" s="134"/>
      <c r="AJ66" s="134"/>
      <c r="AK66" s="134"/>
      <c r="AL66" s="134"/>
      <c r="AM66" s="134"/>
      <c r="AN66" s="134"/>
      <c r="AO66" s="134"/>
      <c r="AP66" s="134"/>
      <c r="AQ66" s="134"/>
      <c r="AR66" s="134"/>
      <c r="AS66" s="134"/>
      <c r="AT66" s="134"/>
    </row>
    <row r="67" spans="1:46" x14ac:dyDescent="0.4">
      <c r="A67" s="134"/>
      <c r="B67" s="134"/>
      <c r="C67" s="134"/>
      <c r="D67" s="134"/>
      <c r="E67" s="134"/>
      <c r="F67" s="134"/>
      <c r="G67" s="134"/>
      <c r="H67" s="134"/>
      <c r="I67" s="134"/>
      <c r="J67" s="134"/>
      <c r="K67" s="134"/>
      <c r="L67" s="134"/>
      <c r="M67" s="134"/>
      <c r="N67" s="134"/>
      <c r="O67" s="134"/>
      <c r="P67" s="134"/>
      <c r="Q67" s="134"/>
      <c r="R67" s="134"/>
      <c r="S67" s="134"/>
      <c r="T67" s="134"/>
      <c r="U67" s="134"/>
      <c r="V67" s="134"/>
      <c r="W67" s="134"/>
      <c r="X67" s="134"/>
      <c r="Y67" s="134"/>
      <c r="Z67" s="134"/>
      <c r="AA67" s="134"/>
      <c r="AB67" s="134"/>
      <c r="AC67" s="134"/>
      <c r="AD67" s="134"/>
      <c r="AE67" s="134"/>
      <c r="AF67" s="134"/>
      <c r="AG67" s="134"/>
      <c r="AH67" s="134"/>
      <c r="AI67" s="134"/>
      <c r="AJ67" s="134"/>
      <c r="AK67" s="134"/>
      <c r="AL67" s="134"/>
      <c r="AM67" s="134"/>
      <c r="AN67" s="134"/>
      <c r="AO67" s="134"/>
      <c r="AP67" s="134"/>
      <c r="AQ67" s="134"/>
      <c r="AR67" s="134"/>
      <c r="AS67" s="134"/>
      <c r="AT67" s="134"/>
    </row>
    <row r="68" spans="1:46" x14ac:dyDescent="0.4">
      <c r="A68" s="134"/>
      <c r="B68" s="134"/>
      <c r="C68" s="134"/>
      <c r="D68" s="134"/>
      <c r="E68" s="134"/>
      <c r="F68" s="134"/>
      <c r="G68" s="134"/>
      <c r="H68" s="134"/>
      <c r="I68" s="134"/>
      <c r="J68" s="134"/>
      <c r="K68" s="134"/>
      <c r="L68" s="134"/>
      <c r="M68" s="134"/>
      <c r="N68" s="134"/>
      <c r="O68" s="134"/>
      <c r="P68" s="134"/>
      <c r="Q68" s="134"/>
      <c r="R68" s="134"/>
      <c r="S68" s="134"/>
      <c r="T68" s="134"/>
      <c r="U68" s="134"/>
      <c r="V68" s="134"/>
      <c r="W68" s="134"/>
      <c r="X68" s="134"/>
      <c r="Y68" s="134"/>
      <c r="Z68" s="134"/>
      <c r="AA68" s="134"/>
      <c r="AB68" s="134"/>
      <c r="AC68" s="134"/>
      <c r="AD68" s="134"/>
      <c r="AE68" s="134"/>
      <c r="AF68" s="134"/>
      <c r="AG68" s="134"/>
      <c r="AH68" s="134"/>
      <c r="AI68" s="134"/>
      <c r="AJ68" s="134"/>
      <c r="AK68" s="134"/>
      <c r="AL68" s="134"/>
      <c r="AM68" s="134"/>
      <c r="AN68" s="134"/>
      <c r="AO68" s="134"/>
      <c r="AP68" s="134"/>
      <c r="AQ68" s="134"/>
      <c r="AR68" s="134"/>
      <c r="AS68" s="134"/>
      <c r="AT68" s="134"/>
    </row>
    <row r="69" spans="1:46" x14ac:dyDescent="0.4">
      <c r="A69" s="134"/>
      <c r="B69" s="134"/>
      <c r="C69" s="134"/>
      <c r="D69" s="134"/>
      <c r="E69" s="134"/>
      <c r="F69" s="134"/>
      <c r="G69" s="134"/>
      <c r="H69" s="134"/>
      <c r="I69" s="134"/>
      <c r="J69" s="134"/>
      <c r="K69" s="134"/>
      <c r="L69" s="134"/>
      <c r="M69" s="134"/>
      <c r="N69" s="134"/>
      <c r="O69" s="134"/>
      <c r="P69" s="134"/>
      <c r="Q69" s="134"/>
      <c r="R69" s="134"/>
      <c r="S69" s="134"/>
      <c r="T69" s="134"/>
      <c r="U69" s="134"/>
      <c r="V69" s="134"/>
      <c r="W69" s="134"/>
      <c r="X69" s="134"/>
      <c r="Y69" s="134"/>
      <c r="Z69" s="134"/>
      <c r="AA69" s="134"/>
      <c r="AB69" s="134"/>
      <c r="AC69" s="134"/>
      <c r="AD69" s="134"/>
      <c r="AE69" s="134"/>
      <c r="AF69" s="134"/>
      <c r="AG69" s="134"/>
      <c r="AH69" s="134"/>
      <c r="AI69" s="134"/>
      <c r="AJ69" s="134"/>
      <c r="AK69" s="134"/>
      <c r="AL69" s="134"/>
      <c r="AM69" s="134"/>
      <c r="AN69" s="134"/>
      <c r="AO69" s="134"/>
      <c r="AP69" s="134"/>
      <c r="AQ69" s="134"/>
      <c r="AR69" s="134"/>
      <c r="AS69" s="134"/>
      <c r="AT69" s="134"/>
    </row>
    <row r="70" spans="1:46" x14ac:dyDescent="0.4">
      <c r="A70" s="134"/>
      <c r="B70" s="134"/>
      <c r="C70" s="134"/>
      <c r="D70" s="134"/>
      <c r="E70" s="134"/>
      <c r="F70" s="134"/>
      <c r="G70" s="134"/>
      <c r="H70" s="134"/>
      <c r="I70" s="134"/>
      <c r="J70" s="134"/>
      <c r="K70" s="134"/>
      <c r="L70" s="134"/>
      <c r="M70" s="134"/>
      <c r="N70" s="134"/>
      <c r="O70" s="134"/>
      <c r="P70" s="134"/>
      <c r="Q70" s="134"/>
      <c r="R70" s="134"/>
      <c r="S70" s="134"/>
      <c r="T70" s="134"/>
      <c r="U70" s="134"/>
      <c r="V70" s="134"/>
      <c r="W70" s="134"/>
      <c r="X70" s="134"/>
      <c r="Y70" s="134"/>
      <c r="Z70" s="134"/>
      <c r="AA70" s="134"/>
      <c r="AB70" s="134"/>
      <c r="AC70" s="134"/>
      <c r="AD70" s="134"/>
      <c r="AE70" s="134"/>
      <c r="AF70" s="134"/>
      <c r="AG70" s="134"/>
      <c r="AH70" s="134"/>
      <c r="AI70" s="134"/>
      <c r="AJ70" s="134"/>
      <c r="AK70" s="134"/>
      <c r="AL70" s="134"/>
      <c r="AM70" s="134"/>
      <c r="AN70" s="134"/>
      <c r="AO70" s="134"/>
      <c r="AP70" s="134"/>
      <c r="AQ70" s="134"/>
      <c r="AR70" s="134"/>
      <c r="AS70" s="134"/>
      <c r="AT70" s="134"/>
    </row>
    <row r="71" spans="1:46" x14ac:dyDescent="0.4">
      <c r="A71" s="134"/>
      <c r="B71" s="134"/>
      <c r="C71" s="134"/>
      <c r="D71" s="134"/>
      <c r="E71" s="134"/>
      <c r="F71" s="134"/>
      <c r="G71" s="134"/>
      <c r="H71" s="134"/>
      <c r="I71" s="134"/>
      <c r="J71" s="134"/>
      <c r="K71" s="134"/>
      <c r="L71" s="134"/>
      <c r="M71" s="134"/>
      <c r="N71" s="134"/>
      <c r="O71" s="134"/>
      <c r="P71" s="134"/>
      <c r="Q71" s="134"/>
      <c r="R71" s="134"/>
      <c r="S71" s="134"/>
      <c r="T71" s="134"/>
      <c r="U71" s="134"/>
      <c r="V71" s="134"/>
      <c r="W71" s="134"/>
      <c r="X71" s="134"/>
      <c r="Y71" s="134"/>
      <c r="Z71" s="134"/>
      <c r="AA71" s="134"/>
      <c r="AB71" s="134"/>
      <c r="AC71" s="134"/>
      <c r="AD71" s="134"/>
      <c r="AE71" s="134"/>
      <c r="AF71" s="134"/>
      <c r="AG71" s="134"/>
      <c r="AH71" s="134"/>
      <c r="AI71" s="134"/>
      <c r="AJ71" s="134"/>
      <c r="AK71" s="134"/>
      <c r="AL71" s="134"/>
      <c r="AM71" s="134"/>
      <c r="AN71" s="134"/>
      <c r="AO71" s="134"/>
      <c r="AP71" s="134"/>
      <c r="AQ71" s="134"/>
      <c r="AR71" s="134"/>
      <c r="AS71" s="134"/>
      <c r="AT71" s="134"/>
    </row>
    <row r="72" spans="1:46" x14ac:dyDescent="0.4">
      <c r="A72" s="134"/>
      <c r="B72" s="134"/>
      <c r="C72" s="134"/>
      <c r="D72" s="134"/>
      <c r="E72" s="134"/>
      <c r="F72" s="134"/>
      <c r="G72" s="134"/>
      <c r="H72" s="134"/>
      <c r="I72" s="134"/>
      <c r="J72" s="134"/>
      <c r="K72" s="134"/>
      <c r="L72" s="134"/>
      <c r="M72" s="134"/>
      <c r="N72" s="134"/>
      <c r="O72" s="134"/>
      <c r="P72" s="134"/>
      <c r="Q72" s="134"/>
      <c r="R72" s="134"/>
      <c r="S72" s="134"/>
      <c r="T72" s="134"/>
      <c r="U72" s="134"/>
      <c r="V72" s="134"/>
      <c r="W72" s="134"/>
      <c r="X72" s="134"/>
      <c r="Y72" s="134"/>
      <c r="Z72" s="134"/>
      <c r="AA72" s="134"/>
      <c r="AB72" s="134"/>
      <c r="AC72" s="134"/>
      <c r="AD72" s="134"/>
      <c r="AE72" s="134"/>
      <c r="AF72" s="134"/>
      <c r="AG72" s="134"/>
      <c r="AH72" s="134"/>
      <c r="AI72" s="134"/>
      <c r="AJ72" s="134"/>
      <c r="AK72" s="134"/>
      <c r="AL72" s="134"/>
      <c r="AM72" s="134"/>
      <c r="AN72" s="134"/>
      <c r="AO72" s="134"/>
      <c r="AP72" s="134"/>
      <c r="AQ72" s="134"/>
      <c r="AR72" s="134"/>
      <c r="AS72" s="134"/>
      <c r="AT72" s="134"/>
    </row>
    <row r="73" spans="1:46" x14ac:dyDescent="0.4">
      <c r="A73" s="134"/>
      <c r="B73" s="134"/>
      <c r="C73" s="134"/>
      <c r="D73" s="134"/>
      <c r="E73" s="134"/>
      <c r="F73" s="134"/>
      <c r="G73" s="134"/>
      <c r="H73" s="134"/>
      <c r="I73" s="134"/>
      <c r="J73" s="134"/>
      <c r="K73" s="134"/>
      <c r="L73" s="134"/>
      <c r="M73" s="134"/>
      <c r="N73" s="134"/>
      <c r="O73" s="134"/>
      <c r="P73" s="134"/>
      <c r="Q73" s="134"/>
      <c r="R73" s="134"/>
      <c r="S73" s="134"/>
      <c r="T73" s="134"/>
      <c r="U73" s="134"/>
      <c r="V73" s="134"/>
      <c r="W73" s="134"/>
      <c r="X73" s="134"/>
      <c r="Y73" s="134"/>
      <c r="Z73" s="134"/>
      <c r="AA73" s="134"/>
      <c r="AB73" s="134"/>
      <c r="AC73" s="134"/>
      <c r="AD73" s="134"/>
      <c r="AE73" s="134"/>
      <c r="AF73" s="134"/>
      <c r="AG73" s="134"/>
      <c r="AH73" s="134"/>
      <c r="AI73" s="134"/>
      <c r="AJ73" s="134"/>
      <c r="AK73" s="134"/>
      <c r="AL73" s="134"/>
      <c r="AM73" s="134"/>
      <c r="AN73" s="134"/>
      <c r="AO73" s="134"/>
      <c r="AP73" s="134"/>
      <c r="AQ73" s="134"/>
      <c r="AR73" s="134"/>
      <c r="AS73" s="134"/>
      <c r="AT73" s="134"/>
    </row>
    <row r="74" spans="1:46" x14ac:dyDescent="0.4">
      <c r="A74" s="134"/>
      <c r="B74" s="134"/>
      <c r="C74" s="134"/>
      <c r="D74" s="134"/>
      <c r="E74" s="134"/>
      <c r="F74" s="134"/>
      <c r="G74" s="134"/>
      <c r="H74" s="134"/>
      <c r="I74" s="134"/>
      <c r="J74" s="134"/>
      <c r="K74" s="134"/>
      <c r="L74" s="134"/>
      <c r="M74" s="134"/>
      <c r="N74" s="134"/>
      <c r="O74" s="134"/>
      <c r="P74" s="134"/>
      <c r="Q74" s="134"/>
      <c r="R74" s="134"/>
      <c r="S74" s="134"/>
      <c r="T74" s="134"/>
      <c r="U74" s="134"/>
      <c r="V74" s="134"/>
      <c r="W74" s="134"/>
      <c r="X74" s="134"/>
      <c r="Y74" s="134"/>
      <c r="Z74" s="134"/>
      <c r="AA74" s="134"/>
      <c r="AB74" s="134"/>
      <c r="AC74" s="134"/>
      <c r="AD74" s="134"/>
      <c r="AE74" s="134"/>
      <c r="AF74" s="134"/>
      <c r="AG74" s="134"/>
      <c r="AH74" s="134"/>
      <c r="AI74" s="134"/>
      <c r="AJ74" s="134"/>
      <c r="AK74" s="134"/>
      <c r="AL74" s="134"/>
      <c r="AM74" s="134"/>
      <c r="AN74" s="134"/>
      <c r="AO74" s="134"/>
      <c r="AP74" s="134"/>
      <c r="AQ74" s="134"/>
      <c r="AR74" s="134"/>
      <c r="AS74" s="134"/>
      <c r="AT74" s="134"/>
    </row>
    <row r="75" spans="1:46" x14ac:dyDescent="0.4">
      <c r="A75" s="134"/>
      <c r="B75" s="134"/>
      <c r="C75" s="134"/>
      <c r="D75" s="134"/>
      <c r="E75" s="134"/>
      <c r="F75" s="134"/>
      <c r="G75" s="134"/>
      <c r="H75" s="134"/>
      <c r="I75" s="134"/>
      <c r="J75" s="134"/>
      <c r="K75" s="134"/>
      <c r="L75" s="134"/>
      <c r="M75" s="134"/>
      <c r="N75" s="134"/>
      <c r="O75" s="134"/>
      <c r="P75" s="134"/>
      <c r="Q75" s="134"/>
      <c r="R75" s="134"/>
      <c r="S75" s="134"/>
      <c r="T75" s="134"/>
      <c r="U75" s="134"/>
      <c r="V75" s="134"/>
      <c r="W75" s="134"/>
      <c r="X75" s="134"/>
      <c r="Y75" s="134"/>
      <c r="Z75" s="134"/>
      <c r="AA75" s="134"/>
      <c r="AB75" s="134"/>
      <c r="AC75" s="134"/>
      <c r="AD75" s="134"/>
      <c r="AE75" s="134"/>
      <c r="AF75" s="134"/>
      <c r="AG75" s="134"/>
      <c r="AH75" s="134"/>
      <c r="AI75" s="134"/>
      <c r="AJ75" s="134"/>
      <c r="AK75" s="134"/>
      <c r="AL75" s="134"/>
      <c r="AM75" s="134"/>
      <c r="AN75" s="134"/>
      <c r="AO75" s="134"/>
      <c r="AP75" s="134"/>
      <c r="AQ75" s="134"/>
      <c r="AR75" s="134"/>
      <c r="AS75" s="134"/>
      <c r="AT75" s="134"/>
    </row>
    <row r="76" spans="1:46" x14ac:dyDescent="0.4">
      <c r="A76" s="134"/>
      <c r="B76" s="134"/>
      <c r="C76" s="134"/>
      <c r="D76" s="134"/>
      <c r="E76" s="134"/>
      <c r="F76" s="134"/>
      <c r="G76" s="134"/>
      <c r="H76" s="134"/>
      <c r="I76" s="134"/>
      <c r="J76" s="134"/>
      <c r="K76" s="134"/>
      <c r="L76" s="134"/>
      <c r="M76" s="134"/>
      <c r="N76" s="134"/>
      <c r="O76" s="134"/>
      <c r="P76" s="134"/>
      <c r="Q76" s="134"/>
      <c r="R76" s="134"/>
      <c r="S76" s="134"/>
      <c r="T76" s="134"/>
      <c r="U76" s="134"/>
      <c r="V76" s="134"/>
      <c r="W76" s="134"/>
      <c r="X76" s="134"/>
      <c r="Y76" s="134"/>
      <c r="Z76" s="134"/>
      <c r="AA76" s="134"/>
      <c r="AB76" s="134"/>
      <c r="AC76" s="134"/>
      <c r="AD76" s="134"/>
      <c r="AE76" s="134"/>
      <c r="AF76" s="134"/>
      <c r="AG76" s="134"/>
      <c r="AH76" s="134"/>
      <c r="AI76" s="134"/>
      <c r="AJ76" s="134"/>
      <c r="AK76" s="134"/>
      <c r="AL76" s="134"/>
      <c r="AM76" s="134"/>
      <c r="AN76" s="134"/>
      <c r="AO76" s="134"/>
      <c r="AP76" s="134"/>
      <c r="AQ76" s="134"/>
      <c r="AR76" s="134"/>
      <c r="AS76" s="134"/>
      <c r="AT76" s="134"/>
    </row>
    <row r="77" spans="1:46" x14ac:dyDescent="0.4">
      <c r="A77" s="134"/>
      <c r="B77" s="134"/>
      <c r="C77" s="134"/>
      <c r="D77" s="134"/>
      <c r="E77" s="134"/>
      <c r="F77" s="134"/>
      <c r="G77" s="134"/>
      <c r="H77" s="134"/>
      <c r="I77" s="134"/>
      <c r="J77" s="134"/>
      <c r="K77" s="134"/>
      <c r="L77" s="134"/>
      <c r="M77" s="134"/>
      <c r="N77" s="134"/>
      <c r="O77" s="134"/>
      <c r="P77" s="134"/>
      <c r="Q77" s="134"/>
      <c r="R77" s="134"/>
      <c r="S77" s="134"/>
      <c r="T77" s="134"/>
      <c r="U77" s="134"/>
      <c r="V77" s="134"/>
      <c r="W77" s="134"/>
      <c r="X77" s="134"/>
      <c r="Y77" s="134"/>
      <c r="Z77" s="134"/>
      <c r="AA77" s="134"/>
      <c r="AB77" s="134"/>
      <c r="AC77" s="134"/>
      <c r="AD77" s="134"/>
      <c r="AE77" s="134"/>
      <c r="AF77" s="134"/>
      <c r="AG77" s="134"/>
      <c r="AH77" s="134"/>
      <c r="AI77" s="134"/>
      <c r="AJ77" s="134"/>
      <c r="AK77" s="134"/>
      <c r="AL77" s="134"/>
      <c r="AM77" s="134"/>
      <c r="AN77" s="134"/>
      <c r="AO77" s="134"/>
      <c r="AP77" s="134"/>
      <c r="AQ77" s="134"/>
      <c r="AR77" s="134"/>
      <c r="AS77" s="134"/>
      <c r="AT77" s="134"/>
    </row>
    <row r="78" spans="1:46" x14ac:dyDescent="0.4">
      <c r="A78" s="134"/>
      <c r="B78" s="134"/>
      <c r="C78" s="134"/>
      <c r="D78" s="134"/>
      <c r="E78" s="134"/>
      <c r="F78" s="134"/>
      <c r="G78" s="134"/>
      <c r="H78" s="134"/>
      <c r="I78" s="134"/>
      <c r="J78" s="134"/>
      <c r="K78" s="134"/>
      <c r="L78" s="134"/>
      <c r="M78" s="134"/>
      <c r="N78" s="134"/>
      <c r="O78" s="134"/>
      <c r="P78" s="134"/>
      <c r="Q78" s="134"/>
      <c r="R78" s="134"/>
      <c r="S78" s="134"/>
      <c r="T78" s="134"/>
      <c r="U78" s="134"/>
      <c r="V78" s="134"/>
      <c r="W78" s="134"/>
      <c r="X78" s="134"/>
      <c r="Y78" s="134"/>
      <c r="Z78" s="134"/>
      <c r="AA78" s="134"/>
      <c r="AB78" s="134"/>
      <c r="AC78" s="134"/>
      <c r="AD78" s="134"/>
      <c r="AE78" s="134"/>
      <c r="AF78" s="134"/>
      <c r="AG78" s="134"/>
      <c r="AH78" s="134"/>
      <c r="AI78" s="134"/>
      <c r="AJ78" s="134"/>
      <c r="AK78" s="134"/>
      <c r="AL78" s="134"/>
      <c r="AM78" s="134"/>
      <c r="AN78" s="134"/>
      <c r="AO78" s="134"/>
      <c r="AP78" s="134"/>
      <c r="AQ78" s="134"/>
      <c r="AR78" s="134"/>
      <c r="AS78" s="134"/>
      <c r="AT78" s="134"/>
    </row>
    <row r="79" spans="1:46" x14ac:dyDescent="0.4">
      <c r="A79" s="134"/>
      <c r="B79" s="134"/>
      <c r="C79" s="134"/>
      <c r="D79" s="134"/>
      <c r="E79" s="134"/>
      <c r="F79" s="134"/>
      <c r="G79" s="134"/>
      <c r="H79" s="134"/>
      <c r="I79" s="134"/>
      <c r="J79" s="134"/>
      <c r="K79" s="134"/>
      <c r="L79" s="134"/>
      <c r="M79" s="134"/>
      <c r="N79" s="134"/>
      <c r="O79" s="134"/>
      <c r="P79" s="134"/>
      <c r="Q79" s="134"/>
      <c r="R79" s="134"/>
      <c r="S79" s="134"/>
      <c r="T79" s="134"/>
      <c r="U79" s="134"/>
      <c r="V79" s="134"/>
      <c r="W79" s="134"/>
      <c r="X79" s="134"/>
      <c r="Y79" s="134"/>
      <c r="Z79" s="134"/>
      <c r="AA79" s="134"/>
      <c r="AB79" s="134"/>
      <c r="AC79" s="134"/>
      <c r="AD79" s="134"/>
      <c r="AE79" s="134"/>
      <c r="AF79" s="134"/>
      <c r="AG79" s="134"/>
      <c r="AH79" s="134"/>
      <c r="AI79" s="134"/>
      <c r="AJ79" s="134"/>
      <c r="AK79" s="134"/>
      <c r="AL79" s="134"/>
      <c r="AM79" s="134"/>
      <c r="AN79" s="134"/>
      <c r="AO79" s="134"/>
      <c r="AP79" s="134"/>
      <c r="AQ79" s="134"/>
      <c r="AR79" s="134"/>
      <c r="AS79" s="134"/>
      <c r="AT79" s="134"/>
    </row>
    <row r="80" spans="1:46" x14ac:dyDescent="0.4">
      <c r="A80" s="134"/>
      <c r="B80" s="134"/>
      <c r="C80" s="134"/>
      <c r="D80" s="134"/>
      <c r="E80" s="134"/>
      <c r="F80" s="134"/>
      <c r="G80" s="134"/>
      <c r="H80" s="134"/>
      <c r="I80" s="134"/>
      <c r="J80" s="134"/>
      <c r="K80" s="134"/>
      <c r="L80" s="134"/>
      <c r="M80" s="134"/>
      <c r="N80" s="134"/>
      <c r="O80" s="134"/>
      <c r="P80" s="134"/>
      <c r="Q80" s="134"/>
      <c r="R80" s="134"/>
      <c r="S80" s="134"/>
      <c r="T80" s="134"/>
      <c r="U80" s="134"/>
      <c r="V80" s="134"/>
      <c r="W80" s="134"/>
      <c r="X80" s="134"/>
      <c r="Y80" s="134"/>
      <c r="Z80" s="134"/>
      <c r="AA80" s="134"/>
      <c r="AB80" s="134"/>
      <c r="AC80" s="134"/>
      <c r="AD80" s="134"/>
      <c r="AE80" s="134"/>
      <c r="AF80" s="134"/>
      <c r="AG80" s="134"/>
      <c r="AH80" s="134"/>
      <c r="AI80" s="134"/>
      <c r="AJ80" s="134"/>
      <c r="AK80" s="134"/>
      <c r="AL80" s="134"/>
      <c r="AM80" s="134"/>
      <c r="AN80" s="134"/>
      <c r="AO80" s="134"/>
      <c r="AP80" s="134"/>
      <c r="AQ80" s="134"/>
      <c r="AR80" s="134"/>
      <c r="AS80" s="134"/>
      <c r="AT80" s="134"/>
    </row>
    <row r="81" spans="1:46" x14ac:dyDescent="0.4">
      <c r="A81" s="134"/>
      <c r="B81" s="134"/>
      <c r="C81" s="134"/>
      <c r="D81" s="134"/>
      <c r="E81" s="134"/>
      <c r="F81" s="134"/>
      <c r="G81" s="134"/>
      <c r="H81" s="134"/>
      <c r="I81" s="134"/>
      <c r="J81" s="134"/>
      <c r="K81" s="134"/>
      <c r="L81" s="134"/>
      <c r="M81" s="134"/>
      <c r="N81" s="134"/>
      <c r="O81" s="134"/>
      <c r="P81" s="134"/>
      <c r="Q81" s="134"/>
      <c r="R81" s="134"/>
      <c r="S81" s="134"/>
      <c r="T81" s="134"/>
      <c r="U81" s="134"/>
      <c r="V81" s="134"/>
      <c r="W81" s="134"/>
      <c r="X81" s="134"/>
      <c r="Y81" s="134"/>
      <c r="Z81" s="134"/>
      <c r="AA81" s="134"/>
      <c r="AB81" s="134"/>
      <c r="AC81" s="134"/>
      <c r="AD81" s="134"/>
      <c r="AE81" s="134"/>
      <c r="AF81" s="134"/>
      <c r="AG81" s="134"/>
      <c r="AH81" s="134"/>
      <c r="AI81" s="134"/>
      <c r="AJ81" s="134"/>
      <c r="AK81" s="134"/>
      <c r="AL81" s="134"/>
      <c r="AM81" s="134"/>
      <c r="AN81" s="134"/>
      <c r="AO81" s="134"/>
      <c r="AP81" s="134"/>
      <c r="AQ81" s="134"/>
      <c r="AR81" s="134"/>
      <c r="AS81" s="134"/>
      <c r="AT81" s="134"/>
    </row>
    <row r="82" spans="1:46" x14ac:dyDescent="0.4">
      <c r="A82" s="134"/>
      <c r="B82" s="134"/>
      <c r="C82" s="134"/>
      <c r="D82" s="134"/>
      <c r="E82" s="134"/>
      <c r="F82" s="134"/>
      <c r="G82" s="134"/>
      <c r="H82" s="134"/>
      <c r="I82" s="134"/>
      <c r="J82" s="134"/>
      <c r="K82" s="134"/>
      <c r="L82" s="134"/>
      <c r="M82" s="134"/>
      <c r="N82" s="134"/>
      <c r="O82" s="134"/>
      <c r="P82" s="134"/>
      <c r="Q82" s="134"/>
      <c r="R82" s="134"/>
      <c r="S82" s="134"/>
      <c r="T82" s="134"/>
      <c r="U82" s="134"/>
      <c r="V82" s="134"/>
      <c r="W82" s="134"/>
      <c r="X82" s="134"/>
      <c r="Y82" s="134"/>
      <c r="Z82" s="134"/>
      <c r="AA82" s="134"/>
      <c r="AB82" s="134"/>
      <c r="AC82" s="134"/>
      <c r="AD82" s="134"/>
      <c r="AE82" s="134"/>
      <c r="AF82" s="134"/>
      <c r="AG82" s="134"/>
      <c r="AH82" s="134"/>
      <c r="AI82" s="134"/>
      <c r="AJ82" s="134"/>
      <c r="AK82" s="134"/>
      <c r="AL82" s="134"/>
      <c r="AM82" s="134"/>
      <c r="AN82" s="134"/>
      <c r="AO82" s="134"/>
      <c r="AP82" s="134"/>
      <c r="AQ82" s="134"/>
      <c r="AR82" s="134"/>
      <c r="AS82" s="134"/>
      <c r="AT82" s="134"/>
    </row>
    <row r="83" spans="1:46" x14ac:dyDescent="0.4">
      <c r="A83" s="134"/>
      <c r="B83" s="134"/>
      <c r="C83" s="134"/>
      <c r="D83" s="134"/>
      <c r="E83" s="134"/>
      <c r="F83" s="134"/>
      <c r="G83" s="134"/>
      <c r="H83" s="134"/>
      <c r="I83" s="134"/>
      <c r="J83" s="134"/>
      <c r="K83" s="134"/>
      <c r="L83" s="134"/>
      <c r="M83" s="134"/>
      <c r="N83" s="134"/>
      <c r="O83" s="134"/>
      <c r="P83" s="134"/>
      <c r="Q83" s="134"/>
      <c r="R83" s="134"/>
      <c r="S83" s="134"/>
      <c r="T83" s="134"/>
      <c r="U83" s="134"/>
      <c r="V83" s="134"/>
      <c r="W83" s="134"/>
      <c r="X83" s="134"/>
      <c r="Y83" s="134"/>
      <c r="Z83" s="134"/>
      <c r="AA83" s="134"/>
      <c r="AB83" s="134"/>
      <c r="AC83" s="134"/>
      <c r="AD83" s="134"/>
      <c r="AE83" s="134"/>
      <c r="AF83" s="134"/>
      <c r="AG83" s="134"/>
      <c r="AH83" s="134"/>
      <c r="AI83" s="134"/>
      <c r="AJ83" s="134"/>
      <c r="AK83" s="134"/>
      <c r="AL83" s="134"/>
      <c r="AM83" s="134"/>
      <c r="AN83" s="134"/>
      <c r="AO83" s="134"/>
      <c r="AP83" s="134"/>
      <c r="AQ83" s="134"/>
      <c r="AR83" s="134"/>
      <c r="AS83" s="134"/>
      <c r="AT83" s="134"/>
    </row>
    <row r="84" spans="1:46" x14ac:dyDescent="0.4">
      <c r="A84" s="134"/>
      <c r="B84" s="134"/>
      <c r="C84" s="134"/>
      <c r="D84" s="134"/>
      <c r="E84" s="134"/>
      <c r="F84" s="134"/>
      <c r="G84" s="134"/>
      <c r="H84" s="134"/>
      <c r="I84" s="134"/>
      <c r="J84" s="134"/>
      <c r="K84" s="134"/>
      <c r="L84" s="134"/>
      <c r="M84" s="134"/>
      <c r="N84" s="134"/>
      <c r="O84" s="134"/>
      <c r="P84" s="134"/>
      <c r="Q84" s="134"/>
      <c r="R84" s="134"/>
      <c r="S84" s="134"/>
      <c r="T84" s="134"/>
      <c r="U84" s="134"/>
      <c r="V84" s="134"/>
      <c r="W84" s="134"/>
      <c r="X84" s="134"/>
      <c r="Y84" s="134"/>
      <c r="Z84" s="134"/>
      <c r="AA84" s="134"/>
      <c r="AB84" s="134"/>
      <c r="AC84" s="134"/>
      <c r="AD84" s="134"/>
      <c r="AE84" s="134"/>
      <c r="AF84" s="134"/>
      <c r="AG84" s="134"/>
      <c r="AH84" s="134"/>
      <c r="AI84" s="134"/>
      <c r="AJ84" s="134"/>
      <c r="AK84" s="134"/>
      <c r="AL84" s="134"/>
      <c r="AM84" s="134"/>
      <c r="AN84" s="134"/>
      <c r="AO84" s="134"/>
      <c r="AP84" s="134"/>
      <c r="AQ84" s="134"/>
      <c r="AR84" s="134"/>
      <c r="AS84" s="134"/>
      <c r="AT84" s="134"/>
    </row>
    <row r="85" spans="1:46" x14ac:dyDescent="0.4">
      <c r="A85" s="134"/>
      <c r="B85" s="134"/>
      <c r="C85" s="134"/>
      <c r="D85" s="134"/>
      <c r="E85" s="134"/>
      <c r="F85" s="134"/>
      <c r="G85" s="134"/>
      <c r="H85" s="134"/>
      <c r="I85" s="134"/>
      <c r="J85" s="134"/>
      <c r="K85" s="134"/>
      <c r="L85" s="134"/>
      <c r="M85" s="134"/>
      <c r="N85" s="134"/>
      <c r="O85" s="134"/>
      <c r="P85" s="134"/>
      <c r="Q85" s="134"/>
      <c r="R85" s="134"/>
      <c r="S85" s="134"/>
      <c r="T85" s="134"/>
      <c r="U85" s="134"/>
      <c r="V85" s="134"/>
      <c r="W85" s="134"/>
      <c r="X85" s="134"/>
      <c r="Y85" s="134"/>
      <c r="Z85" s="134"/>
      <c r="AA85" s="134"/>
      <c r="AB85" s="134"/>
      <c r="AC85" s="134"/>
      <c r="AD85" s="134"/>
      <c r="AE85" s="134"/>
      <c r="AF85" s="134"/>
      <c r="AG85" s="134"/>
      <c r="AH85" s="134"/>
      <c r="AI85" s="134"/>
      <c r="AJ85" s="134"/>
      <c r="AK85" s="134"/>
      <c r="AL85" s="134"/>
      <c r="AM85" s="134"/>
      <c r="AN85" s="134"/>
      <c r="AO85" s="134"/>
      <c r="AP85" s="134"/>
      <c r="AQ85" s="134"/>
      <c r="AR85" s="134"/>
      <c r="AS85" s="134"/>
      <c r="AT85" s="134"/>
    </row>
    <row r="86" spans="1:46" x14ac:dyDescent="0.4">
      <c r="A86" s="134"/>
      <c r="B86" s="134"/>
      <c r="C86" s="134"/>
      <c r="D86" s="134"/>
      <c r="E86" s="134"/>
      <c r="F86" s="134"/>
      <c r="G86" s="134"/>
      <c r="H86" s="134"/>
      <c r="I86" s="134"/>
      <c r="J86" s="134"/>
      <c r="K86" s="134"/>
      <c r="L86" s="134"/>
      <c r="M86" s="134"/>
      <c r="N86" s="134"/>
      <c r="O86" s="134"/>
      <c r="P86" s="134"/>
      <c r="Q86" s="134"/>
      <c r="R86" s="134"/>
      <c r="S86" s="134"/>
      <c r="T86" s="134"/>
      <c r="U86" s="134"/>
      <c r="V86" s="134"/>
      <c r="W86" s="134"/>
      <c r="X86" s="134"/>
      <c r="Y86" s="134"/>
      <c r="Z86" s="134"/>
      <c r="AA86" s="134"/>
      <c r="AB86" s="134"/>
      <c r="AC86" s="134"/>
      <c r="AD86" s="134"/>
      <c r="AE86" s="134"/>
      <c r="AF86" s="134"/>
      <c r="AG86" s="134"/>
      <c r="AH86" s="134"/>
      <c r="AI86" s="134"/>
      <c r="AJ86" s="134"/>
      <c r="AK86" s="134"/>
      <c r="AL86" s="134"/>
      <c r="AM86" s="134"/>
      <c r="AN86" s="134"/>
      <c r="AO86" s="134"/>
      <c r="AP86" s="134"/>
      <c r="AQ86" s="134"/>
      <c r="AR86" s="134"/>
      <c r="AS86" s="134"/>
      <c r="AT86" s="134"/>
    </row>
    <row r="87" spans="1:46" x14ac:dyDescent="0.4">
      <c r="A87" s="134"/>
      <c r="B87" s="134"/>
      <c r="C87" s="134"/>
      <c r="D87" s="134"/>
      <c r="E87" s="134"/>
      <c r="F87" s="134"/>
      <c r="G87" s="134"/>
      <c r="H87" s="134"/>
      <c r="I87" s="134"/>
      <c r="J87" s="134"/>
      <c r="K87" s="134"/>
      <c r="L87" s="134"/>
      <c r="M87" s="134"/>
      <c r="N87" s="134"/>
      <c r="O87" s="134"/>
      <c r="P87" s="134"/>
      <c r="Q87" s="134"/>
      <c r="R87" s="134"/>
      <c r="S87" s="134"/>
      <c r="T87" s="134"/>
      <c r="U87" s="134"/>
      <c r="V87" s="134"/>
      <c r="W87" s="134"/>
      <c r="X87" s="134"/>
      <c r="Y87" s="134"/>
      <c r="Z87" s="134"/>
      <c r="AA87" s="134"/>
      <c r="AB87" s="134"/>
      <c r="AC87" s="134"/>
      <c r="AD87" s="134"/>
      <c r="AE87" s="134"/>
      <c r="AF87" s="134"/>
      <c r="AG87" s="134"/>
      <c r="AH87" s="134"/>
      <c r="AI87" s="134"/>
      <c r="AJ87" s="134"/>
      <c r="AK87" s="134"/>
      <c r="AL87" s="134"/>
      <c r="AM87" s="134"/>
      <c r="AN87" s="134"/>
      <c r="AO87" s="134"/>
      <c r="AP87" s="134"/>
      <c r="AQ87" s="134"/>
      <c r="AR87" s="134"/>
      <c r="AS87" s="134"/>
      <c r="AT87" s="134"/>
    </row>
    <row r="88" spans="1:46" x14ac:dyDescent="0.4">
      <c r="A88" s="134"/>
      <c r="B88" s="134"/>
      <c r="C88" s="134"/>
      <c r="D88" s="134"/>
      <c r="E88" s="134"/>
      <c r="F88" s="134"/>
      <c r="G88" s="134"/>
      <c r="H88" s="134"/>
      <c r="I88" s="134"/>
      <c r="J88" s="134"/>
      <c r="K88" s="134"/>
      <c r="L88" s="134"/>
      <c r="M88" s="134"/>
      <c r="N88" s="134"/>
      <c r="O88" s="134"/>
      <c r="P88" s="134"/>
      <c r="Q88" s="134"/>
      <c r="R88" s="134"/>
      <c r="S88" s="134"/>
      <c r="T88" s="134"/>
      <c r="U88" s="134"/>
      <c r="V88" s="134"/>
      <c r="W88" s="134"/>
      <c r="X88" s="134"/>
      <c r="Y88" s="134"/>
      <c r="Z88" s="134"/>
      <c r="AA88" s="134"/>
      <c r="AB88" s="134"/>
      <c r="AC88" s="134"/>
      <c r="AD88" s="134"/>
      <c r="AE88" s="134"/>
      <c r="AF88" s="134"/>
      <c r="AG88" s="134"/>
      <c r="AH88" s="134"/>
      <c r="AI88" s="134"/>
      <c r="AJ88" s="134"/>
      <c r="AK88" s="134"/>
      <c r="AL88" s="134"/>
      <c r="AM88" s="134"/>
      <c r="AN88" s="134"/>
      <c r="AO88" s="134"/>
      <c r="AP88" s="134"/>
      <c r="AQ88" s="134"/>
      <c r="AR88" s="134"/>
      <c r="AS88" s="134"/>
      <c r="AT88" s="134"/>
    </row>
    <row r="89" spans="1:46" x14ac:dyDescent="0.4">
      <c r="A89" s="134"/>
      <c r="B89" s="134"/>
      <c r="C89" s="134"/>
      <c r="D89" s="134"/>
      <c r="E89" s="134"/>
      <c r="F89" s="134"/>
      <c r="G89" s="134"/>
      <c r="H89" s="134"/>
      <c r="I89" s="134"/>
      <c r="J89" s="134"/>
      <c r="K89" s="134"/>
      <c r="L89" s="134"/>
      <c r="M89" s="134"/>
      <c r="N89" s="134"/>
      <c r="O89" s="134"/>
      <c r="P89" s="134"/>
      <c r="Q89" s="134"/>
      <c r="R89" s="134"/>
      <c r="S89" s="134"/>
      <c r="T89" s="134"/>
      <c r="U89" s="134"/>
      <c r="V89" s="134"/>
      <c r="W89" s="134"/>
      <c r="X89" s="134"/>
      <c r="Y89" s="134"/>
      <c r="Z89" s="134"/>
      <c r="AA89" s="134"/>
      <c r="AB89" s="134"/>
      <c r="AC89" s="134"/>
      <c r="AD89" s="134"/>
      <c r="AE89" s="134"/>
      <c r="AF89" s="134"/>
      <c r="AG89" s="134"/>
      <c r="AH89" s="134"/>
      <c r="AI89" s="134"/>
      <c r="AJ89" s="134"/>
      <c r="AK89" s="134"/>
      <c r="AL89" s="134"/>
      <c r="AM89" s="134"/>
      <c r="AN89" s="134"/>
      <c r="AO89" s="134"/>
      <c r="AP89" s="134"/>
      <c r="AQ89" s="134"/>
      <c r="AR89" s="134"/>
      <c r="AS89" s="134"/>
      <c r="AT89" s="134"/>
    </row>
    <row r="90" spans="1:46" x14ac:dyDescent="0.4">
      <c r="A90" s="134"/>
      <c r="B90" s="134"/>
      <c r="C90" s="134"/>
      <c r="D90" s="134"/>
      <c r="E90" s="134"/>
      <c r="F90" s="134"/>
      <c r="G90" s="134"/>
      <c r="H90" s="134"/>
      <c r="I90" s="134"/>
      <c r="J90" s="134"/>
      <c r="K90" s="134"/>
      <c r="L90" s="134"/>
      <c r="M90" s="134"/>
      <c r="N90" s="134"/>
      <c r="O90" s="134"/>
      <c r="P90" s="134"/>
      <c r="Q90" s="134"/>
      <c r="R90" s="134"/>
      <c r="S90" s="134"/>
      <c r="T90" s="134"/>
      <c r="U90" s="134"/>
      <c r="V90" s="134"/>
      <c r="W90" s="134"/>
      <c r="X90" s="134"/>
      <c r="Y90" s="134"/>
      <c r="Z90" s="134"/>
      <c r="AA90" s="134"/>
      <c r="AB90" s="134"/>
      <c r="AC90" s="134"/>
      <c r="AD90" s="134"/>
      <c r="AE90" s="134"/>
      <c r="AF90" s="134"/>
      <c r="AG90" s="134"/>
      <c r="AH90" s="134"/>
      <c r="AI90" s="134"/>
      <c r="AJ90" s="134"/>
      <c r="AK90" s="134"/>
      <c r="AL90" s="134"/>
      <c r="AM90" s="134"/>
      <c r="AN90" s="134"/>
      <c r="AO90" s="134"/>
      <c r="AP90" s="134"/>
      <c r="AQ90" s="134"/>
      <c r="AR90" s="134"/>
      <c r="AS90" s="134"/>
      <c r="AT90" s="134"/>
    </row>
    <row r="91" spans="1:46" x14ac:dyDescent="0.4">
      <c r="A91" s="134"/>
      <c r="B91" s="134"/>
      <c r="C91" s="134"/>
      <c r="D91" s="134"/>
      <c r="E91" s="134"/>
      <c r="F91" s="134"/>
      <c r="G91" s="134"/>
      <c r="H91" s="134"/>
      <c r="I91" s="134"/>
      <c r="J91" s="134"/>
      <c r="K91" s="134"/>
      <c r="L91" s="134"/>
      <c r="M91" s="134"/>
      <c r="N91" s="134"/>
      <c r="O91" s="134"/>
      <c r="P91" s="134"/>
      <c r="Q91" s="134"/>
      <c r="R91" s="134"/>
      <c r="S91" s="134"/>
      <c r="T91" s="134"/>
      <c r="U91" s="134"/>
      <c r="V91" s="134"/>
      <c r="W91" s="134"/>
      <c r="X91" s="134"/>
      <c r="Y91" s="134"/>
      <c r="Z91" s="134"/>
      <c r="AA91" s="134"/>
      <c r="AB91" s="134"/>
      <c r="AC91" s="134"/>
      <c r="AD91" s="134"/>
      <c r="AE91" s="134"/>
      <c r="AF91" s="134"/>
      <c r="AG91" s="134"/>
      <c r="AH91" s="134"/>
      <c r="AI91" s="134"/>
      <c r="AJ91" s="134"/>
      <c r="AK91" s="134"/>
      <c r="AL91" s="134"/>
      <c r="AM91" s="134"/>
      <c r="AN91" s="134"/>
      <c r="AO91" s="134"/>
      <c r="AP91" s="134"/>
      <c r="AQ91" s="134"/>
      <c r="AR91" s="134"/>
      <c r="AS91" s="134"/>
      <c r="AT91" s="134"/>
    </row>
    <row r="92" spans="1:46" x14ac:dyDescent="0.4">
      <c r="A92" s="134"/>
      <c r="B92" s="134"/>
      <c r="C92" s="134"/>
      <c r="D92" s="134"/>
      <c r="E92" s="134"/>
      <c r="F92" s="134"/>
      <c r="G92" s="134"/>
      <c r="H92" s="134"/>
      <c r="I92" s="134"/>
      <c r="J92" s="134"/>
      <c r="K92" s="134"/>
      <c r="L92" s="134"/>
      <c r="M92" s="134"/>
      <c r="N92" s="134"/>
      <c r="O92" s="134"/>
      <c r="P92" s="134"/>
      <c r="Q92" s="134"/>
      <c r="R92" s="134"/>
      <c r="S92" s="134"/>
      <c r="T92" s="134"/>
      <c r="U92" s="134"/>
      <c r="V92" s="134"/>
      <c r="W92" s="134"/>
      <c r="X92" s="134"/>
      <c r="Y92" s="134"/>
      <c r="Z92" s="134"/>
      <c r="AA92" s="134"/>
      <c r="AB92" s="134"/>
      <c r="AC92" s="134"/>
      <c r="AD92" s="134"/>
      <c r="AE92" s="134"/>
      <c r="AF92" s="134"/>
      <c r="AG92" s="134"/>
      <c r="AH92" s="134"/>
      <c r="AI92" s="134"/>
      <c r="AJ92" s="134"/>
      <c r="AK92" s="134"/>
      <c r="AL92" s="134"/>
      <c r="AM92" s="134"/>
      <c r="AN92" s="134"/>
      <c r="AO92" s="134"/>
      <c r="AP92" s="134"/>
      <c r="AQ92" s="134"/>
      <c r="AR92" s="134"/>
      <c r="AS92" s="134"/>
      <c r="AT92" s="134"/>
    </row>
    <row r="93" spans="1:46" x14ac:dyDescent="0.4">
      <c r="A93" s="134"/>
      <c r="B93" s="134"/>
      <c r="C93" s="134"/>
      <c r="D93" s="134"/>
      <c r="E93" s="134"/>
      <c r="F93" s="134"/>
      <c r="G93" s="134"/>
      <c r="H93" s="134"/>
      <c r="I93" s="134"/>
      <c r="J93" s="134"/>
      <c r="K93" s="134"/>
      <c r="L93" s="134"/>
      <c r="M93" s="134"/>
      <c r="N93" s="134"/>
      <c r="O93" s="134"/>
      <c r="P93" s="134"/>
      <c r="Q93" s="134"/>
      <c r="R93" s="134"/>
      <c r="S93" s="134"/>
      <c r="T93" s="134"/>
      <c r="U93" s="134"/>
      <c r="V93" s="134"/>
      <c r="W93" s="134"/>
      <c r="X93" s="134"/>
      <c r="Y93" s="134"/>
      <c r="Z93" s="134"/>
      <c r="AA93" s="134"/>
      <c r="AB93" s="134"/>
      <c r="AC93" s="134"/>
      <c r="AD93" s="134"/>
      <c r="AE93" s="134"/>
      <c r="AF93" s="134"/>
      <c r="AG93" s="134"/>
      <c r="AH93" s="134"/>
      <c r="AI93" s="134"/>
      <c r="AJ93" s="134"/>
      <c r="AK93" s="134"/>
      <c r="AL93" s="134"/>
      <c r="AM93" s="134"/>
      <c r="AN93" s="134"/>
      <c r="AO93" s="134"/>
      <c r="AP93" s="134"/>
      <c r="AQ93" s="134"/>
      <c r="AR93" s="134"/>
      <c r="AS93" s="134"/>
      <c r="AT93" s="134"/>
    </row>
    <row r="94" spans="1:46" x14ac:dyDescent="0.4">
      <c r="A94" s="134"/>
      <c r="B94" s="134"/>
      <c r="C94" s="134"/>
      <c r="D94" s="134"/>
      <c r="E94" s="134"/>
      <c r="F94" s="134"/>
      <c r="G94" s="134"/>
      <c r="H94" s="134"/>
      <c r="I94" s="134"/>
      <c r="J94" s="134"/>
      <c r="K94" s="134"/>
      <c r="L94" s="134"/>
      <c r="M94" s="134"/>
      <c r="N94" s="134"/>
      <c r="O94" s="134"/>
      <c r="P94" s="134"/>
      <c r="Q94" s="134"/>
      <c r="R94" s="134"/>
      <c r="S94" s="134"/>
      <c r="T94" s="134"/>
      <c r="U94" s="134"/>
      <c r="V94" s="134"/>
      <c r="W94" s="134"/>
      <c r="X94" s="134"/>
      <c r="Y94" s="134"/>
      <c r="Z94" s="134"/>
      <c r="AA94" s="134"/>
      <c r="AB94" s="134"/>
      <c r="AC94" s="134"/>
      <c r="AD94" s="134"/>
      <c r="AE94" s="134"/>
      <c r="AF94" s="134"/>
      <c r="AG94" s="134"/>
      <c r="AH94" s="134"/>
      <c r="AI94" s="134"/>
      <c r="AJ94" s="134"/>
      <c r="AK94" s="134"/>
      <c r="AL94" s="134"/>
      <c r="AM94" s="134"/>
      <c r="AN94" s="134"/>
      <c r="AO94" s="134"/>
      <c r="AP94" s="134"/>
      <c r="AQ94" s="134"/>
      <c r="AR94" s="134"/>
      <c r="AS94" s="134"/>
      <c r="AT94" s="134"/>
    </row>
    <row r="95" spans="1:46" x14ac:dyDescent="0.4">
      <c r="A95" s="134"/>
      <c r="B95" s="134"/>
      <c r="C95" s="134"/>
      <c r="D95" s="134"/>
      <c r="E95" s="134"/>
      <c r="F95" s="134"/>
      <c r="G95" s="134"/>
      <c r="H95" s="134"/>
      <c r="I95" s="134"/>
      <c r="J95" s="134"/>
      <c r="K95" s="134"/>
      <c r="L95" s="134"/>
      <c r="M95" s="134"/>
      <c r="N95" s="134"/>
      <c r="O95" s="134"/>
      <c r="P95" s="134"/>
      <c r="Q95" s="134"/>
      <c r="R95" s="134"/>
      <c r="S95" s="134"/>
      <c r="T95" s="134"/>
      <c r="U95" s="134"/>
      <c r="V95" s="134"/>
      <c r="W95" s="134"/>
      <c r="X95" s="134"/>
      <c r="Y95" s="134"/>
      <c r="Z95" s="134"/>
      <c r="AA95" s="134"/>
      <c r="AB95" s="134"/>
      <c r="AC95" s="134"/>
      <c r="AD95" s="134"/>
      <c r="AE95" s="134"/>
      <c r="AF95" s="134"/>
      <c r="AG95" s="134"/>
      <c r="AH95" s="134"/>
      <c r="AI95" s="134"/>
      <c r="AJ95" s="134"/>
      <c r="AK95" s="134"/>
      <c r="AL95" s="134"/>
      <c r="AM95" s="134"/>
      <c r="AN95" s="134"/>
      <c r="AO95" s="134"/>
      <c r="AP95" s="134"/>
      <c r="AQ95" s="134"/>
      <c r="AR95" s="134"/>
      <c r="AS95" s="134"/>
      <c r="AT95" s="134"/>
    </row>
    <row r="96" spans="1:46" x14ac:dyDescent="0.4">
      <c r="A96" s="134"/>
      <c r="B96" s="134"/>
      <c r="C96" s="134"/>
      <c r="D96" s="134"/>
      <c r="E96" s="134"/>
      <c r="F96" s="134"/>
      <c r="G96" s="134"/>
      <c r="H96" s="134"/>
      <c r="I96" s="134"/>
      <c r="J96" s="134"/>
      <c r="K96" s="134"/>
      <c r="L96" s="134"/>
      <c r="M96" s="134"/>
      <c r="N96" s="134"/>
      <c r="O96" s="134"/>
      <c r="P96" s="134"/>
      <c r="Q96" s="134"/>
      <c r="R96" s="134"/>
      <c r="S96" s="134"/>
      <c r="T96" s="134"/>
      <c r="U96" s="134"/>
      <c r="V96" s="134"/>
      <c r="W96" s="134"/>
      <c r="X96" s="134"/>
      <c r="Y96" s="134"/>
      <c r="Z96" s="134"/>
      <c r="AA96" s="134"/>
      <c r="AB96" s="134"/>
      <c r="AC96" s="134"/>
      <c r="AD96" s="134"/>
      <c r="AE96" s="134"/>
      <c r="AF96" s="134"/>
      <c r="AG96" s="134"/>
      <c r="AH96" s="134"/>
      <c r="AI96" s="134"/>
      <c r="AJ96" s="134"/>
      <c r="AK96" s="134"/>
      <c r="AL96" s="134"/>
      <c r="AM96" s="134"/>
      <c r="AN96" s="134"/>
      <c r="AO96" s="134"/>
      <c r="AP96" s="134"/>
      <c r="AQ96" s="134"/>
      <c r="AR96" s="134"/>
      <c r="AS96" s="134"/>
      <c r="AT96" s="134"/>
    </row>
    <row r="97" spans="1:46" x14ac:dyDescent="0.4">
      <c r="A97" s="134"/>
      <c r="B97" s="134"/>
      <c r="C97" s="134"/>
      <c r="D97" s="134"/>
      <c r="E97" s="134"/>
      <c r="F97" s="134"/>
      <c r="G97" s="134"/>
      <c r="H97" s="134"/>
      <c r="I97" s="134"/>
      <c r="J97" s="134"/>
      <c r="K97" s="134"/>
      <c r="L97" s="134"/>
      <c r="M97" s="134"/>
      <c r="N97" s="134"/>
      <c r="O97" s="134"/>
      <c r="P97" s="134"/>
      <c r="Q97" s="134"/>
      <c r="R97" s="134"/>
      <c r="S97" s="134"/>
      <c r="T97" s="134"/>
      <c r="U97" s="134"/>
      <c r="V97" s="134"/>
      <c r="W97" s="134"/>
      <c r="X97" s="134"/>
      <c r="Y97" s="134"/>
      <c r="Z97" s="134"/>
      <c r="AA97" s="134"/>
      <c r="AB97" s="134"/>
      <c r="AC97" s="134"/>
      <c r="AD97" s="134"/>
      <c r="AE97" s="134"/>
      <c r="AF97" s="134"/>
      <c r="AG97" s="134"/>
      <c r="AH97" s="134"/>
      <c r="AI97" s="134"/>
      <c r="AJ97" s="134"/>
      <c r="AK97" s="134"/>
      <c r="AL97" s="134"/>
      <c r="AM97" s="134"/>
      <c r="AN97" s="134"/>
      <c r="AO97" s="134"/>
      <c r="AP97" s="134"/>
      <c r="AQ97" s="134"/>
      <c r="AR97" s="134"/>
      <c r="AS97" s="134"/>
      <c r="AT97" s="134"/>
    </row>
    <row r="98" spans="1:46" x14ac:dyDescent="0.4">
      <c r="A98" s="134"/>
      <c r="B98" s="134"/>
      <c r="C98" s="134"/>
      <c r="D98" s="134"/>
      <c r="E98" s="134"/>
      <c r="F98" s="134"/>
      <c r="G98" s="134"/>
      <c r="H98" s="134"/>
      <c r="I98" s="134"/>
      <c r="J98" s="134"/>
      <c r="K98" s="134"/>
      <c r="L98" s="134"/>
      <c r="M98" s="134"/>
      <c r="N98" s="134"/>
      <c r="O98" s="134"/>
      <c r="P98" s="134"/>
      <c r="Q98" s="134"/>
      <c r="R98" s="134"/>
      <c r="S98" s="134"/>
      <c r="T98" s="134"/>
      <c r="U98" s="134"/>
      <c r="V98" s="134"/>
      <c r="W98" s="134"/>
      <c r="X98" s="134"/>
      <c r="Y98" s="134"/>
      <c r="Z98" s="134"/>
      <c r="AA98" s="134"/>
      <c r="AB98" s="134"/>
      <c r="AC98" s="134"/>
      <c r="AD98" s="134"/>
      <c r="AE98" s="134"/>
      <c r="AF98" s="134"/>
      <c r="AG98" s="134"/>
      <c r="AH98" s="134"/>
      <c r="AI98" s="134"/>
      <c r="AJ98" s="134"/>
      <c r="AK98" s="134"/>
      <c r="AL98" s="134"/>
      <c r="AM98" s="134"/>
      <c r="AN98" s="134"/>
      <c r="AO98" s="134"/>
      <c r="AP98" s="134"/>
      <c r="AQ98" s="134"/>
      <c r="AR98" s="134"/>
      <c r="AS98" s="134"/>
      <c r="AT98" s="134"/>
    </row>
    <row r="99" spans="1:46" x14ac:dyDescent="0.4">
      <c r="A99" s="134"/>
      <c r="B99" s="134"/>
      <c r="C99" s="134"/>
      <c r="D99" s="134"/>
      <c r="E99" s="134"/>
      <c r="F99" s="134"/>
      <c r="G99" s="134"/>
      <c r="H99" s="134"/>
      <c r="I99" s="134"/>
      <c r="J99" s="134"/>
      <c r="K99" s="134"/>
      <c r="L99" s="134"/>
      <c r="M99" s="134"/>
      <c r="N99" s="134"/>
      <c r="O99" s="134"/>
      <c r="P99" s="134"/>
      <c r="Q99" s="134"/>
      <c r="R99" s="134"/>
      <c r="S99" s="134"/>
      <c r="T99" s="134"/>
      <c r="U99" s="134"/>
      <c r="V99" s="134"/>
      <c r="W99" s="134"/>
      <c r="X99" s="134"/>
      <c r="Y99" s="134"/>
      <c r="Z99" s="134"/>
      <c r="AA99" s="134"/>
      <c r="AB99" s="134"/>
      <c r="AC99" s="134"/>
      <c r="AD99" s="134"/>
      <c r="AE99" s="134"/>
      <c r="AF99" s="134"/>
      <c r="AG99" s="134"/>
      <c r="AH99" s="134"/>
      <c r="AI99" s="134"/>
      <c r="AJ99" s="134"/>
      <c r="AK99" s="134"/>
      <c r="AL99" s="134"/>
      <c r="AM99" s="134"/>
      <c r="AN99" s="134"/>
      <c r="AO99" s="134"/>
      <c r="AP99" s="134"/>
      <c r="AQ99" s="134"/>
      <c r="AR99" s="134"/>
      <c r="AS99" s="134"/>
      <c r="AT99" s="134"/>
    </row>
    <row r="100" spans="1:46" x14ac:dyDescent="0.4">
      <c r="A100" s="134"/>
      <c r="B100" s="134"/>
      <c r="C100" s="134"/>
      <c r="D100" s="134"/>
      <c r="E100" s="134"/>
      <c r="F100" s="134"/>
      <c r="G100" s="134"/>
      <c r="H100" s="134"/>
      <c r="I100" s="134"/>
      <c r="J100" s="134"/>
      <c r="K100" s="134"/>
      <c r="L100" s="134"/>
      <c r="M100" s="134"/>
      <c r="N100" s="134"/>
      <c r="O100" s="134"/>
      <c r="P100" s="134"/>
      <c r="Q100" s="134"/>
      <c r="R100" s="134"/>
      <c r="S100" s="134"/>
      <c r="T100" s="134"/>
      <c r="U100" s="134"/>
      <c r="V100" s="134"/>
      <c r="W100" s="134"/>
      <c r="X100" s="134"/>
      <c r="Y100" s="134"/>
      <c r="Z100" s="134"/>
      <c r="AA100" s="134"/>
      <c r="AB100" s="134"/>
      <c r="AC100" s="134"/>
      <c r="AD100" s="134"/>
      <c r="AE100" s="134"/>
      <c r="AF100" s="134"/>
      <c r="AG100" s="134"/>
      <c r="AH100" s="134"/>
      <c r="AI100" s="134"/>
      <c r="AJ100" s="134"/>
      <c r="AK100" s="134"/>
      <c r="AL100" s="134"/>
      <c r="AM100" s="134"/>
      <c r="AN100" s="134"/>
      <c r="AO100" s="134"/>
      <c r="AP100" s="134"/>
      <c r="AQ100" s="134"/>
      <c r="AR100" s="134"/>
      <c r="AS100" s="134"/>
      <c r="AT100" s="134"/>
    </row>
    <row r="101" spans="1:46" x14ac:dyDescent="0.4">
      <c r="A101" s="134"/>
      <c r="B101" s="134"/>
      <c r="C101" s="134"/>
      <c r="D101" s="134"/>
      <c r="E101" s="134"/>
      <c r="F101" s="134"/>
      <c r="G101" s="134"/>
      <c r="H101" s="134"/>
      <c r="I101" s="134"/>
      <c r="J101" s="134"/>
      <c r="K101" s="134"/>
      <c r="L101" s="134"/>
      <c r="M101" s="134"/>
      <c r="N101" s="134"/>
      <c r="O101" s="134"/>
      <c r="P101" s="134"/>
      <c r="Q101" s="134"/>
      <c r="R101" s="134"/>
      <c r="S101" s="134"/>
      <c r="T101" s="134"/>
      <c r="U101" s="134"/>
      <c r="V101" s="134"/>
      <c r="W101" s="134"/>
      <c r="X101" s="134"/>
      <c r="Y101" s="134"/>
      <c r="Z101" s="134"/>
      <c r="AA101" s="134"/>
      <c r="AB101" s="134"/>
      <c r="AC101" s="134"/>
      <c r="AD101" s="134"/>
      <c r="AE101" s="134"/>
      <c r="AF101" s="134"/>
      <c r="AG101" s="134"/>
      <c r="AH101" s="134"/>
      <c r="AI101" s="134"/>
      <c r="AJ101" s="134"/>
      <c r="AK101" s="134"/>
      <c r="AL101" s="134"/>
      <c r="AM101" s="134"/>
      <c r="AN101" s="134"/>
      <c r="AO101" s="134"/>
      <c r="AP101" s="134"/>
      <c r="AQ101" s="134"/>
      <c r="AR101" s="134"/>
      <c r="AS101" s="134"/>
      <c r="AT101" s="134"/>
    </row>
    <row r="102" spans="1:46" x14ac:dyDescent="0.4">
      <c r="A102" s="134"/>
      <c r="B102" s="134"/>
      <c r="C102" s="134"/>
      <c r="D102" s="134"/>
      <c r="E102" s="134"/>
      <c r="F102" s="134"/>
      <c r="G102" s="134"/>
      <c r="H102" s="134"/>
      <c r="I102" s="134"/>
      <c r="J102" s="134"/>
      <c r="K102" s="134"/>
      <c r="L102" s="134"/>
      <c r="M102" s="134"/>
      <c r="N102" s="134"/>
      <c r="O102" s="134"/>
      <c r="P102" s="134"/>
      <c r="Q102" s="134"/>
      <c r="R102" s="134"/>
      <c r="S102" s="134"/>
      <c r="T102" s="134"/>
      <c r="U102" s="134"/>
      <c r="V102" s="134"/>
      <c r="W102" s="134"/>
      <c r="X102" s="134"/>
      <c r="Y102" s="134"/>
      <c r="Z102" s="134"/>
      <c r="AA102" s="134"/>
      <c r="AB102" s="134"/>
      <c r="AC102" s="134"/>
      <c r="AD102" s="134"/>
      <c r="AE102" s="134"/>
      <c r="AF102" s="134"/>
      <c r="AG102" s="134"/>
      <c r="AH102" s="134"/>
      <c r="AI102" s="134"/>
      <c r="AJ102" s="134"/>
      <c r="AK102" s="134"/>
      <c r="AL102" s="134"/>
      <c r="AM102" s="134"/>
      <c r="AN102" s="134"/>
      <c r="AO102" s="134"/>
      <c r="AP102" s="134"/>
      <c r="AQ102" s="134"/>
      <c r="AR102" s="134"/>
      <c r="AS102" s="134"/>
      <c r="AT102" s="134"/>
    </row>
  </sheetData>
  <sheetProtection algorithmName="SHA-512" hashValue="hPwX954BZ6tBJa/Va7vA3NNTd6rsZ6rqFwe/U+rm3YdW2CiRGTeghi1Yx3i/XjA9EG4yX2hwX8mcZVAU9bFiug==" saltValue="pSxrZD+yFf/y2L1UtcqtrQ==" spinCount="100000" sheet="1" objects="1" scenarios="1"/>
  <mergeCells count="70">
    <mergeCell ref="H4:L5"/>
    <mergeCell ref="K1:AC2"/>
    <mergeCell ref="A1:B2"/>
    <mergeCell ref="C1:C2"/>
    <mergeCell ref="A4:A5"/>
    <mergeCell ref="B4:B5"/>
    <mergeCell ref="C4:C5"/>
    <mergeCell ref="D4:D5"/>
    <mergeCell ref="E4:E5"/>
    <mergeCell ref="F4:F5"/>
    <mergeCell ref="M4:M5"/>
    <mergeCell ref="N4:P4"/>
    <mergeCell ref="AC4:AC5"/>
    <mergeCell ref="H3:L3"/>
    <mergeCell ref="G4:G5"/>
    <mergeCell ref="F1:J2"/>
    <mergeCell ref="AD10:AD13"/>
    <mergeCell ref="AE10:AG15"/>
    <mergeCell ref="H11:L11"/>
    <mergeCell ref="H12:L12"/>
    <mergeCell ref="H13:L13"/>
    <mergeCell ref="H14:L14"/>
    <mergeCell ref="H15:L15"/>
    <mergeCell ref="A6:A15"/>
    <mergeCell ref="H6:L6"/>
    <mergeCell ref="AC6:AC15"/>
    <mergeCell ref="H7:L7"/>
    <mergeCell ref="H8:L8"/>
    <mergeCell ref="H9:L9"/>
    <mergeCell ref="H10:L10"/>
    <mergeCell ref="A18:G18"/>
    <mergeCell ref="I18:L18"/>
    <mergeCell ref="A19:G21"/>
    <mergeCell ref="I19:L19"/>
    <mergeCell ref="I20:L20"/>
    <mergeCell ref="I21:L21"/>
    <mergeCell ref="A26:G26"/>
    <mergeCell ref="I26:L26"/>
    <mergeCell ref="A22:E23"/>
    <mergeCell ref="F22:G23"/>
    <mergeCell ref="A30:E31"/>
    <mergeCell ref="F30:G31"/>
    <mergeCell ref="I29:L29"/>
    <mergeCell ref="I30:L30"/>
    <mergeCell ref="H31:L31"/>
    <mergeCell ref="I22:L22"/>
    <mergeCell ref="H23:L23"/>
    <mergeCell ref="AI12:AN13"/>
    <mergeCell ref="A38:E39"/>
    <mergeCell ref="F38:G39"/>
    <mergeCell ref="AE8:AG8"/>
    <mergeCell ref="AE7:AG7"/>
    <mergeCell ref="I38:L38"/>
    <mergeCell ref="H39:L39"/>
    <mergeCell ref="A34:G34"/>
    <mergeCell ref="I34:L34"/>
    <mergeCell ref="A35:G37"/>
    <mergeCell ref="I35:L35"/>
    <mergeCell ref="I36:L36"/>
    <mergeCell ref="I37:L37"/>
    <mergeCell ref="A27:G29"/>
    <mergeCell ref="I27:L27"/>
    <mergeCell ref="I28:L28"/>
    <mergeCell ref="AF2:AG2"/>
    <mergeCell ref="AI4:AN4"/>
    <mergeCell ref="AI6:AN6"/>
    <mergeCell ref="AI10:AN10"/>
    <mergeCell ref="AI11:AN11"/>
    <mergeCell ref="AE4:AG6"/>
    <mergeCell ref="AI1:AN2"/>
  </mergeCells>
  <pageMargins left="0.7" right="0.7" top="0.75" bottom="0.75" header="0.3" footer="0.3"/>
  <pageSetup paperSize="9" scale="5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oglio17">
    <pageSetUpPr fitToPage="1"/>
  </sheetPr>
  <dimension ref="A1:BU56"/>
  <sheetViews>
    <sheetView zoomScale="75" zoomScaleNormal="75" workbookViewId="0">
      <selection activeCell="C1" sqref="C1:C2"/>
    </sheetView>
  </sheetViews>
  <sheetFormatPr defaultRowHeight="13.15" x14ac:dyDescent="0.4"/>
  <cols>
    <col min="1" max="1" width="7" customWidth="1"/>
    <col min="2" max="2" width="3.85546875" customWidth="1"/>
    <col min="3" max="3" width="28.640625" customWidth="1"/>
    <col min="4" max="5" width="18.85546875" customWidth="1"/>
    <col min="6" max="6" width="15.640625" customWidth="1"/>
    <col min="7" max="7" width="12.640625" customWidth="1"/>
    <col min="8" max="8" width="5.640625" customWidth="1"/>
    <col min="9" max="12" width="1.85546875" customWidth="1"/>
    <col min="13" max="13" width="9.640625" customWidth="1"/>
    <col min="14" max="16" width="6.140625" customWidth="1"/>
    <col min="17" max="26" width="0" hidden="1" customWidth="1"/>
    <col min="27" max="27" width="0.140625" customWidth="1"/>
    <col min="28" max="28" width="2" customWidth="1"/>
    <col min="29" max="29" width="12.640625" customWidth="1"/>
    <col min="30" max="30" width="2.640625" customWidth="1"/>
    <col min="31" max="31" width="20.35546875" customWidth="1"/>
    <col min="32" max="32" width="1.640625" customWidth="1"/>
    <col min="33" max="33" width="6.640625" customWidth="1"/>
    <col min="34" max="34" width="2.640625" customWidth="1"/>
    <col min="39" max="39" width="2.640625" customWidth="1"/>
  </cols>
  <sheetData>
    <row r="1" spans="1:73" ht="25.35" customHeight="1" thickBot="1" x14ac:dyDescent="0.45">
      <c r="A1" s="704" t="s">
        <v>108</v>
      </c>
      <c r="B1" s="705"/>
      <c r="C1" s="708"/>
      <c r="D1" s="210" t="s">
        <v>84</v>
      </c>
      <c r="E1" s="211" t="s">
        <v>5</v>
      </c>
      <c r="F1" s="727" t="s">
        <v>142</v>
      </c>
      <c r="G1" s="728"/>
      <c r="H1" s="728"/>
      <c r="I1" s="728"/>
      <c r="J1" s="728"/>
      <c r="K1" s="721" t="str">
        <f>IF(+'SCHEDE '!B2=0,"Inserire il nome nel file SCHEDE",+'SCHEDE '!B2)</f>
        <v/>
      </c>
      <c r="L1" s="722"/>
      <c r="M1" s="722"/>
      <c r="N1" s="722"/>
      <c r="O1" s="722"/>
      <c r="P1" s="722"/>
      <c r="Q1" s="722"/>
      <c r="R1" s="722"/>
      <c r="S1" s="722"/>
      <c r="T1" s="722"/>
      <c r="U1" s="722"/>
      <c r="V1" s="722"/>
      <c r="W1" s="722"/>
      <c r="X1" s="722"/>
      <c r="Y1" s="722"/>
      <c r="Z1" s="722"/>
      <c r="AA1" s="722"/>
      <c r="AB1" s="722"/>
      <c r="AC1" s="723"/>
      <c r="AD1" s="134"/>
      <c r="AE1" s="134"/>
      <c r="AF1" s="134"/>
      <c r="AG1" s="134"/>
      <c r="AH1" s="134"/>
      <c r="AI1" s="774" t="s">
        <v>230</v>
      </c>
      <c r="AJ1" s="775"/>
      <c r="AK1" s="775"/>
      <c r="AL1" s="775"/>
      <c r="AM1" s="775"/>
      <c r="AN1" s="776"/>
      <c r="AO1" s="134"/>
      <c r="AP1" s="134"/>
      <c r="AQ1" s="134"/>
      <c r="AR1" s="134"/>
      <c r="AS1" s="134"/>
      <c r="AT1" s="134"/>
      <c r="AU1" s="134"/>
      <c r="AV1" s="134"/>
      <c r="AW1" s="134"/>
      <c r="AX1" s="134"/>
      <c r="AY1" s="134"/>
      <c r="AZ1" s="134"/>
      <c r="BA1" s="134"/>
      <c r="BB1" s="134"/>
      <c r="BC1" s="134"/>
      <c r="BD1" s="134"/>
      <c r="BE1" s="134"/>
      <c r="BF1" s="134"/>
      <c r="BG1" s="134"/>
      <c r="BH1" s="134"/>
      <c r="BI1" s="134"/>
      <c r="BJ1" s="134"/>
      <c r="BK1" s="134"/>
      <c r="BL1" s="134"/>
      <c r="BM1" s="134"/>
      <c r="BN1" s="134"/>
      <c r="BO1" s="134"/>
      <c r="BP1" s="134"/>
      <c r="BQ1" s="134"/>
      <c r="BR1" s="134"/>
      <c r="BS1" s="134"/>
      <c r="BT1" s="134"/>
      <c r="BU1" s="134"/>
    </row>
    <row r="2" spans="1:73" ht="25.35" customHeight="1" thickBot="1" x14ac:dyDescent="0.45">
      <c r="A2" s="706"/>
      <c r="B2" s="707"/>
      <c r="C2" s="709"/>
      <c r="D2" s="192"/>
      <c r="E2" s="193"/>
      <c r="F2" s="729"/>
      <c r="G2" s="730"/>
      <c r="H2" s="730"/>
      <c r="I2" s="730"/>
      <c r="J2" s="730"/>
      <c r="K2" s="724"/>
      <c r="L2" s="725"/>
      <c r="M2" s="725"/>
      <c r="N2" s="725"/>
      <c r="O2" s="725"/>
      <c r="P2" s="725"/>
      <c r="Q2" s="725"/>
      <c r="R2" s="725"/>
      <c r="S2" s="725"/>
      <c r="T2" s="725"/>
      <c r="U2" s="725"/>
      <c r="V2" s="725"/>
      <c r="W2" s="725"/>
      <c r="X2" s="725"/>
      <c r="Y2" s="725"/>
      <c r="Z2" s="725"/>
      <c r="AA2" s="725"/>
      <c r="AB2" s="725"/>
      <c r="AC2" s="726"/>
      <c r="AD2" s="134"/>
      <c r="AE2" s="163" t="s">
        <v>7</v>
      </c>
      <c r="AF2" s="639" t="str">
        <f>+Start!X4</f>
        <v>21.2</v>
      </c>
      <c r="AG2" s="640"/>
      <c r="AH2" s="134"/>
      <c r="AI2" s="777"/>
      <c r="AJ2" s="778"/>
      <c r="AK2" s="778"/>
      <c r="AL2" s="778"/>
      <c r="AM2" s="778"/>
      <c r="AN2" s="779"/>
      <c r="AO2" s="134"/>
      <c r="AP2" s="134"/>
      <c r="AQ2" s="134"/>
      <c r="AR2" s="134"/>
      <c r="AS2" s="134"/>
      <c r="AT2" s="134"/>
      <c r="AU2" s="134"/>
      <c r="AV2" s="134"/>
      <c r="AW2" s="134"/>
      <c r="AX2" s="134"/>
      <c r="AY2" s="134"/>
      <c r="AZ2" s="134"/>
      <c r="BA2" s="134"/>
      <c r="BB2" s="134"/>
      <c r="BC2" s="134"/>
      <c r="BD2" s="134"/>
      <c r="BE2" s="134"/>
      <c r="BF2" s="134"/>
      <c r="BG2" s="134"/>
      <c r="BH2" s="134"/>
      <c r="BI2" s="134"/>
      <c r="BJ2" s="134"/>
      <c r="BK2" s="134"/>
      <c r="BL2" s="134"/>
      <c r="BM2" s="134"/>
      <c r="BN2" s="134"/>
      <c r="BO2" s="134"/>
      <c r="BP2" s="134"/>
      <c r="BQ2" s="134"/>
      <c r="BR2" s="134"/>
      <c r="BS2" s="134"/>
      <c r="BT2" s="134"/>
      <c r="BU2" s="134"/>
    </row>
    <row r="3" spans="1:73" ht="25.35" customHeight="1" thickBot="1" x14ac:dyDescent="0.45">
      <c r="A3" s="153"/>
      <c r="B3" s="153"/>
      <c r="C3" s="153"/>
      <c r="D3" s="153"/>
      <c r="E3" s="153"/>
      <c r="F3" s="191"/>
      <c r="G3" s="189" t="s">
        <v>134</v>
      </c>
      <c r="H3" s="711" t="s">
        <v>143</v>
      </c>
      <c r="I3" s="712"/>
      <c r="J3" s="712"/>
      <c r="K3" s="712"/>
      <c r="L3" s="713"/>
      <c r="M3" s="153"/>
      <c r="N3" s="153"/>
      <c r="O3" s="134"/>
      <c r="P3" s="134"/>
      <c r="Q3" s="134"/>
      <c r="R3" s="134"/>
      <c r="S3" s="134"/>
      <c r="T3" s="134"/>
      <c r="U3" s="134"/>
      <c r="V3" s="134"/>
      <c r="W3" s="134"/>
      <c r="X3" s="134"/>
      <c r="Y3" s="134"/>
      <c r="Z3" s="134"/>
      <c r="AA3" s="134"/>
      <c r="AB3" s="134"/>
      <c r="AC3" s="134"/>
      <c r="AD3" s="134"/>
      <c r="AE3" s="134"/>
      <c r="AF3" s="134"/>
      <c r="AG3" s="134"/>
      <c r="AH3" s="134"/>
      <c r="AI3" s="409"/>
      <c r="AJ3" s="409"/>
      <c r="AK3" s="409"/>
      <c r="AL3" s="409"/>
      <c r="AM3" s="409"/>
      <c r="AN3" s="409"/>
      <c r="AO3" s="134"/>
      <c r="AP3" s="134"/>
      <c r="AQ3" s="134"/>
      <c r="AR3" s="134"/>
      <c r="AS3" s="134"/>
      <c r="AT3" s="134"/>
      <c r="AU3" s="134"/>
      <c r="AV3" s="134"/>
      <c r="AW3" s="134"/>
      <c r="AX3" s="134"/>
      <c r="AY3" s="134"/>
      <c r="AZ3" s="134"/>
      <c r="BA3" s="134"/>
      <c r="BB3" s="134"/>
      <c r="BC3" s="134"/>
      <c r="BD3" s="134"/>
      <c r="BE3" s="134"/>
      <c r="BF3" s="134"/>
      <c r="BG3" s="134"/>
      <c r="BH3" s="134"/>
      <c r="BI3" s="134"/>
      <c r="BJ3" s="134"/>
      <c r="BK3" s="134"/>
      <c r="BL3" s="134"/>
      <c r="BM3" s="134"/>
      <c r="BN3" s="134"/>
      <c r="BO3" s="134"/>
      <c r="BP3" s="134"/>
      <c r="BQ3" s="134"/>
      <c r="BR3" s="134"/>
      <c r="BS3" s="134"/>
      <c r="BT3" s="134"/>
      <c r="BU3" s="134"/>
    </row>
    <row r="4" spans="1:73" ht="30" customHeight="1" thickTop="1" x14ac:dyDescent="0.4">
      <c r="A4" s="784" t="s">
        <v>108</v>
      </c>
      <c r="B4" s="664" t="s">
        <v>89</v>
      </c>
      <c r="C4" s="716" t="s">
        <v>83</v>
      </c>
      <c r="D4" s="714" t="s">
        <v>84</v>
      </c>
      <c r="E4" s="714" t="s">
        <v>5</v>
      </c>
      <c r="F4" s="666" t="s">
        <v>107</v>
      </c>
      <c r="G4" s="702" t="s">
        <v>151</v>
      </c>
      <c r="H4" s="731" t="s">
        <v>149</v>
      </c>
      <c r="I4" s="732"/>
      <c r="J4" s="732"/>
      <c r="K4" s="732"/>
      <c r="L4" s="733"/>
      <c r="M4" s="694" t="s">
        <v>6</v>
      </c>
      <c r="N4" s="696" t="s">
        <v>88</v>
      </c>
      <c r="O4" s="697"/>
      <c r="P4" s="698"/>
      <c r="Q4" s="95" t="s">
        <v>90</v>
      </c>
      <c r="R4" s="95" t="s">
        <v>91</v>
      </c>
      <c r="S4" s="95" t="s">
        <v>92</v>
      </c>
      <c r="T4" s="95" t="s">
        <v>93</v>
      </c>
      <c r="U4" s="95" t="s">
        <v>94</v>
      </c>
      <c r="V4" s="95" t="s">
        <v>95</v>
      </c>
      <c r="W4" s="95" t="s">
        <v>96</v>
      </c>
      <c r="X4" s="95" t="s">
        <v>97</v>
      </c>
      <c r="Y4" s="95" t="s">
        <v>98</v>
      </c>
      <c r="AA4" s="90"/>
      <c r="AB4" s="134"/>
      <c r="AC4" s="786" t="s">
        <v>135</v>
      </c>
      <c r="AD4" s="135"/>
      <c r="AE4" s="649" t="s">
        <v>111</v>
      </c>
      <c r="AF4" s="650"/>
      <c r="AG4" s="651"/>
      <c r="AH4" s="134"/>
      <c r="AI4" s="833" t="s">
        <v>233</v>
      </c>
      <c r="AJ4" s="833"/>
      <c r="AK4" s="833"/>
      <c r="AL4" s="833"/>
      <c r="AM4" s="833"/>
      <c r="AN4" s="833"/>
      <c r="AO4" s="134"/>
      <c r="AP4" s="134"/>
      <c r="AQ4" s="134"/>
      <c r="AR4" s="134"/>
      <c r="AS4" s="134"/>
      <c r="AT4" s="134"/>
      <c r="AU4" s="134"/>
      <c r="AV4" s="134"/>
      <c r="AW4" s="134"/>
      <c r="AX4" s="134"/>
      <c r="AY4" s="134"/>
      <c r="AZ4" s="134"/>
      <c r="BA4" s="134"/>
      <c r="BB4" s="134"/>
      <c r="BC4" s="134"/>
      <c r="BD4" s="134"/>
      <c r="BE4" s="134"/>
      <c r="BF4" s="134"/>
      <c r="BG4" s="134"/>
      <c r="BH4" s="134"/>
      <c r="BI4" s="134"/>
      <c r="BJ4" s="134"/>
      <c r="BK4" s="134"/>
      <c r="BL4" s="134"/>
      <c r="BM4" s="134"/>
      <c r="BN4" s="134"/>
      <c r="BO4" s="134"/>
      <c r="BP4" s="134"/>
      <c r="BQ4" s="134"/>
      <c r="BR4" s="134"/>
      <c r="BS4" s="134"/>
      <c r="BT4" s="134"/>
      <c r="BU4" s="134"/>
    </row>
    <row r="5" spans="1:73" ht="30" customHeight="1" thickBot="1" x14ac:dyDescent="0.45">
      <c r="A5" s="785"/>
      <c r="B5" s="665"/>
      <c r="C5" s="717"/>
      <c r="D5" s="715"/>
      <c r="E5" s="715"/>
      <c r="F5" s="667"/>
      <c r="G5" s="703"/>
      <c r="H5" s="734"/>
      <c r="I5" s="735"/>
      <c r="J5" s="735"/>
      <c r="K5" s="735"/>
      <c r="L5" s="736"/>
      <c r="M5" s="695"/>
      <c r="N5" s="89" t="s">
        <v>85</v>
      </c>
      <c r="O5" s="4" t="s">
        <v>86</v>
      </c>
      <c r="P5" s="5" t="s">
        <v>87</v>
      </c>
      <c r="Q5" s="95" t="s">
        <v>99</v>
      </c>
      <c r="R5" s="96"/>
      <c r="S5" s="96"/>
      <c r="T5" s="96"/>
      <c r="U5" s="96"/>
      <c r="V5" s="96"/>
      <c r="W5" s="96"/>
      <c r="X5" s="96"/>
      <c r="Y5" s="96"/>
      <c r="AA5" s="90"/>
      <c r="AB5" s="134"/>
      <c r="AC5" s="787"/>
      <c r="AD5" s="135"/>
      <c r="AE5" s="652"/>
      <c r="AF5" s="653"/>
      <c r="AG5" s="654"/>
      <c r="AH5" s="134"/>
      <c r="AI5" s="410" t="s">
        <v>234</v>
      </c>
      <c r="AJ5" s="410"/>
      <c r="AK5" s="410"/>
      <c r="AL5" s="410"/>
      <c r="AM5" s="411"/>
      <c r="AN5" s="412"/>
      <c r="AO5" s="134"/>
      <c r="AP5" s="134"/>
      <c r="AQ5" s="134"/>
      <c r="AR5" s="134"/>
      <c r="AS5" s="134"/>
      <c r="AT5" s="134"/>
      <c r="AU5" s="134"/>
      <c r="AV5" s="134"/>
      <c r="AW5" s="134"/>
      <c r="AX5" s="134"/>
      <c r="AY5" s="134"/>
      <c r="AZ5" s="134"/>
      <c r="BA5" s="134"/>
      <c r="BB5" s="134"/>
      <c r="BC5" s="134"/>
      <c r="BD5" s="134"/>
      <c r="BE5" s="134"/>
      <c r="BF5" s="134"/>
      <c r="BG5" s="134"/>
      <c r="BH5" s="134"/>
      <c r="BI5" s="134"/>
      <c r="BJ5" s="134"/>
      <c r="BK5" s="134"/>
      <c r="BL5" s="134"/>
      <c r="BM5" s="134"/>
      <c r="BN5" s="134"/>
      <c r="BO5" s="134"/>
      <c r="BP5" s="134"/>
      <c r="BQ5" s="134"/>
      <c r="BR5" s="134"/>
      <c r="BS5" s="134"/>
      <c r="BT5" s="134"/>
      <c r="BU5" s="134"/>
    </row>
    <row r="6" spans="1:73" ht="25.35" customHeight="1" thickTop="1" thickBot="1" x14ac:dyDescent="0.6">
      <c r="A6" s="691" t="str">
        <f>IF(+Anno_1=0,"",+Anno_1)</f>
        <v/>
      </c>
      <c r="B6" s="91">
        <v>1</v>
      </c>
      <c r="C6" s="155"/>
      <c r="D6" s="201"/>
      <c r="E6" s="202"/>
      <c r="F6" s="154" t="str">
        <f t="shared" ref="F6:F15" si="0">IF(OR(D6=0,E6=0,+Anno_1=0),"",IF(OR(E6&gt;data_2,D6&lt;data_1),"DATA ERRATA","ok"))</f>
        <v/>
      </c>
      <c r="G6" s="199"/>
      <c r="H6" s="699"/>
      <c r="I6" s="700"/>
      <c r="J6" s="700"/>
      <c r="K6" s="700"/>
      <c r="L6" s="701"/>
      <c r="M6" s="195">
        <f>IF(G6=0,0,      IF(H6=0,0,IF(AND(G6&lt;&gt;"AA",G6&lt;&gt;"AT",G6&lt;&gt;"CS",G6&lt;&gt;"ALTRO"),"ERRORE",IF(AND(H6&lt;&gt;"NON",H6&lt;&gt;"SS",H6&lt;&gt;"ENTE"),"ERRORE",ROUND(E6-D6+1,0)))))</f>
        <v>0</v>
      </c>
      <c r="N6" s="100">
        <f t="shared" ref="N6:N9" si="1">FLOOR(R6,1)</f>
        <v>0</v>
      </c>
      <c r="O6" s="97">
        <f>FLOOR(V6,1)</f>
        <v>0</v>
      </c>
      <c r="P6" s="102">
        <f t="shared" ref="P6:P9" si="2">U6-X6</f>
        <v>0</v>
      </c>
      <c r="Q6" s="92">
        <f t="shared" ref="Q6:Q9" si="3">T6+X6+Y6</f>
        <v>0</v>
      </c>
      <c r="R6" s="93">
        <f t="shared" ref="R6:R9" si="4">M6/365</f>
        <v>0</v>
      </c>
      <c r="S6" s="93">
        <f t="shared" ref="S6:S16" si="5">FLOOR(R6,1)</f>
        <v>0</v>
      </c>
      <c r="T6" s="93">
        <f t="shared" ref="T6:T16" si="6">S6*365</f>
        <v>0</v>
      </c>
      <c r="U6" s="93">
        <f t="shared" ref="U6:U9" si="7">M6-T6</f>
        <v>0</v>
      </c>
      <c r="V6" s="93">
        <f t="shared" ref="V6:V16" si="8">U6/30</f>
        <v>0</v>
      </c>
      <c r="W6" s="93">
        <f t="shared" ref="W6:W16" si="9">FLOOR(V6,1)</f>
        <v>0</v>
      </c>
      <c r="X6" s="93">
        <f t="shared" ref="X6:X16" si="10">W6*30</f>
        <v>0</v>
      </c>
      <c r="Y6" s="6">
        <f t="shared" ref="Y6:Y9" si="11">U6-X6</f>
        <v>0</v>
      </c>
      <c r="AA6" s="90"/>
      <c r="AB6" s="134"/>
      <c r="AC6" s="691" t="str">
        <f>IF(+Anno_1=0,"",+Anno_1)</f>
        <v/>
      </c>
      <c r="AD6" s="136"/>
      <c r="AE6" s="652"/>
      <c r="AF6" s="653"/>
      <c r="AG6" s="654"/>
      <c r="AH6" s="134"/>
      <c r="AI6" s="833" t="s">
        <v>235</v>
      </c>
      <c r="AJ6" s="833"/>
      <c r="AK6" s="833"/>
      <c r="AL6" s="833"/>
      <c r="AM6" s="833"/>
      <c r="AN6" s="833"/>
      <c r="AO6" s="134"/>
      <c r="AP6" s="134"/>
      <c r="AQ6" s="134"/>
      <c r="AR6" s="134"/>
      <c r="AS6" s="134"/>
      <c r="AT6" s="134"/>
      <c r="AU6" s="134"/>
      <c r="AV6" s="134"/>
      <c r="AW6" s="134"/>
      <c r="AX6" s="134"/>
      <c r="AY6" s="134"/>
      <c r="AZ6" s="134"/>
      <c r="BA6" s="134"/>
      <c r="BB6" s="134"/>
      <c r="BC6" s="134"/>
      <c r="BD6" s="134"/>
      <c r="BE6" s="134"/>
      <c r="BF6" s="134"/>
      <c r="BG6" s="134"/>
      <c r="BH6" s="134"/>
      <c r="BI6" s="134"/>
      <c r="BJ6" s="134"/>
      <c r="BK6" s="134"/>
      <c r="BL6" s="134"/>
      <c r="BM6" s="134"/>
      <c r="BN6" s="134"/>
      <c r="BO6" s="134"/>
      <c r="BP6" s="134"/>
      <c r="BQ6" s="134"/>
      <c r="BR6" s="134"/>
      <c r="BS6" s="134"/>
      <c r="BT6" s="134"/>
      <c r="BU6" s="134"/>
    </row>
    <row r="7" spans="1:73" ht="25.35" customHeight="1" thickBot="1" x14ac:dyDescent="0.6">
      <c r="A7" s="692"/>
      <c r="B7" s="91">
        <v>2</v>
      </c>
      <c r="C7" s="155"/>
      <c r="D7" s="201"/>
      <c r="E7" s="202"/>
      <c r="F7" s="154" t="str">
        <f t="shared" si="0"/>
        <v/>
      </c>
      <c r="G7" s="199"/>
      <c r="H7" s="699"/>
      <c r="I7" s="700"/>
      <c r="J7" s="700"/>
      <c r="K7" s="700"/>
      <c r="L7" s="701"/>
      <c r="M7" s="196">
        <f>IF(G7=0,0,      IF(H7=0,0,IF(AND(G7&lt;&gt;"AA",G7&lt;&gt;"AT",G7&lt;&gt;"CS",G7&lt;&gt;"ALTRO"),"ERRORE",IF(AND(H7&lt;&gt;"NON",H7&lt;&gt;"SS",H7&lt;&gt;"ENTE"),"ERRORE",ROUND(E7-D7+1,0)))))</f>
        <v>0</v>
      </c>
      <c r="N7" s="100">
        <f t="shared" si="1"/>
        <v>0</v>
      </c>
      <c r="O7" s="101">
        <f t="shared" ref="O7:O9" si="12">FLOOR(V7,1)</f>
        <v>0</v>
      </c>
      <c r="P7" s="102">
        <f t="shared" si="2"/>
        <v>0</v>
      </c>
      <c r="Q7" s="92">
        <f t="shared" si="3"/>
        <v>0</v>
      </c>
      <c r="R7" s="93">
        <f t="shared" si="4"/>
        <v>0</v>
      </c>
      <c r="S7" s="93">
        <f t="shared" si="5"/>
        <v>0</v>
      </c>
      <c r="T7" s="93">
        <f t="shared" si="6"/>
        <v>0</v>
      </c>
      <c r="U7" s="93">
        <f t="shared" si="7"/>
        <v>0</v>
      </c>
      <c r="V7" s="93">
        <f t="shared" si="8"/>
        <v>0</v>
      </c>
      <c r="W7" s="93">
        <f t="shared" si="9"/>
        <v>0</v>
      </c>
      <c r="X7" s="93">
        <f t="shared" si="10"/>
        <v>0</v>
      </c>
      <c r="Y7" s="6">
        <f t="shared" si="11"/>
        <v>0</v>
      </c>
      <c r="AA7" s="90"/>
      <c r="AB7" s="134"/>
      <c r="AC7" s="692"/>
      <c r="AD7" s="137"/>
      <c r="AE7" s="686" t="s">
        <v>155</v>
      </c>
      <c r="AF7" s="687"/>
      <c r="AG7" s="688"/>
      <c r="AH7" s="134"/>
      <c r="AI7" s="410" t="s">
        <v>236</v>
      </c>
      <c r="AJ7" s="410"/>
      <c r="AK7" s="410"/>
      <c r="AL7" s="411"/>
      <c r="AM7" s="413"/>
      <c r="AN7" s="412"/>
      <c r="AO7" s="134"/>
      <c r="AP7" s="134"/>
      <c r="AQ7" s="134"/>
      <c r="AR7" s="134"/>
      <c r="AS7" s="134"/>
      <c r="AT7" s="134"/>
      <c r="AU7" s="134"/>
      <c r="AV7" s="134"/>
      <c r="AW7" s="134"/>
      <c r="AX7" s="134"/>
      <c r="AY7" s="134"/>
      <c r="AZ7" s="134"/>
      <c r="BA7" s="134"/>
      <c r="BB7" s="134"/>
      <c r="BC7" s="134"/>
      <c r="BD7" s="134"/>
      <c r="BE7" s="134"/>
      <c r="BF7" s="134"/>
      <c r="BG7" s="134"/>
      <c r="BH7" s="134"/>
      <c r="BI7" s="134"/>
      <c r="BJ7" s="134"/>
      <c r="BK7" s="134"/>
      <c r="BL7" s="134"/>
      <c r="BM7" s="134"/>
      <c r="BN7" s="134"/>
      <c r="BO7" s="134"/>
      <c r="BP7" s="134"/>
      <c r="BQ7" s="134"/>
      <c r="BR7" s="134"/>
      <c r="BS7" s="134"/>
      <c r="BT7" s="134"/>
      <c r="BU7" s="134"/>
    </row>
    <row r="8" spans="1:73" ht="25.35" customHeight="1" thickBot="1" x14ac:dyDescent="0.6">
      <c r="A8" s="692"/>
      <c r="B8" s="91">
        <v>3</v>
      </c>
      <c r="C8" s="155"/>
      <c r="D8" s="201"/>
      <c r="E8" s="202"/>
      <c r="F8" s="154" t="str">
        <f t="shared" si="0"/>
        <v/>
      </c>
      <c r="G8" s="199"/>
      <c r="H8" s="699"/>
      <c r="I8" s="700"/>
      <c r="J8" s="700"/>
      <c r="K8" s="700"/>
      <c r="L8" s="701"/>
      <c r="M8" s="196">
        <f t="shared" ref="M8:M15" si="13">IF(G8=0,0,      IF(H8=0,0,IF(AND(G8&lt;&gt;"AA",G8&lt;&gt;"AT",G8&lt;&gt;"CS",G8&lt;&gt;"ALTRO"),"ERRORE",IF(AND(H8&lt;&gt;"NON",H8&lt;&gt;"SS",H8&lt;&gt;"ENTE"),"ERRORE",ROUND(E8-D8+1,0)))))</f>
        <v>0</v>
      </c>
      <c r="N8" s="100">
        <f t="shared" si="1"/>
        <v>0</v>
      </c>
      <c r="O8" s="101">
        <f t="shared" si="12"/>
        <v>0</v>
      </c>
      <c r="P8" s="102">
        <f t="shared" si="2"/>
        <v>0</v>
      </c>
      <c r="Q8" s="92">
        <f t="shared" si="3"/>
        <v>0</v>
      </c>
      <c r="R8" s="93">
        <f t="shared" si="4"/>
        <v>0</v>
      </c>
      <c r="S8" s="93">
        <f t="shared" si="5"/>
        <v>0</v>
      </c>
      <c r="T8" s="93">
        <f t="shared" si="6"/>
        <v>0</v>
      </c>
      <c r="U8" s="93">
        <f t="shared" si="7"/>
        <v>0</v>
      </c>
      <c r="V8" s="93">
        <f t="shared" si="8"/>
        <v>0</v>
      </c>
      <c r="W8" s="93">
        <f t="shared" si="9"/>
        <v>0</v>
      </c>
      <c r="X8" s="93">
        <f t="shared" si="10"/>
        <v>0</v>
      </c>
      <c r="Y8" s="6">
        <f t="shared" si="11"/>
        <v>0</v>
      </c>
      <c r="AA8" s="90"/>
      <c r="AB8" s="134"/>
      <c r="AC8" s="692"/>
      <c r="AD8" s="137"/>
      <c r="AE8" s="683" t="s">
        <v>131</v>
      </c>
      <c r="AF8" s="684"/>
      <c r="AG8" s="685"/>
      <c r="AH8" s="134"/>
      <c r="AI8" s="414"/>
      <c r="AJ8" s="414"/>
      <c r="AK8" s="414"/>
      <c r="AL8" s="414"/>
      <c r="AM8" s="414"/>
      <c r="AN8" s="409"/>
      <c r="AO8" s="134"/>
      <c r="AP8" s="134"/>
      <c r="AQ8" s="134"/>
      <c r="AR8" s="134"/>
      <c r="AS8" s="134"/>
      <c r="AT8" s="134"/>
      <c r="AU8" s="134"/>
      <c r="AV8" s="134"/>
      <c r="AW8" s="134"/>
      <c r="AX8" s="134"/>
      <c r="AY8" s="134"/>
      <c r="AZ8" s="134"/>
      <c r="BA8" s="134"/>
      <c r="BB8" s="134"/>
      <c r="BC8" s="134"/>
      <c r="BD8" s="134"/>
      <c r="BE8" s="134"/>
      <c r="BF8" s="134"/>
      <c r="BG8" s="134"/>
      <c r="BH8" s="134"/>
      <c r="BI8" s="134"/>
      <c r="BJ8" s="134"/>
      <c r="BK8" s="134"/>
      <c r="BL8" s="134"/>
      <c r="BM8" s="134"/>
      <c r="BN8" s="134"/>
      <c r="BO8" s="134"/>
      <c r="BP8" s="134"/>
      <c r="BQ8" s="134"/>
      <c r="BR8" s="134"/>
      <c r="BS8" s="134"/>
      <c r="BT8" s="134"/>
      <c r="BU8" s="134"/>
    </row>
    <row r="9" spans="1:73" ht="25.35" customHeight="1" thickBot="1" x14ac:dyDescent="0.6">
      <c r="A9" s="692"/>
      <c r="B9" s="91">
        <v>4</v>
      </c>
      <c r="C9" s="155"/>
      <c r="D9" s="201"/>
      <c r="E9" s="202"/>
      <c r="F9" s="154" t="str">
        <f t="shared" si="0"/>
        <v/>
      </c>
      <c r="G9" s="199"/>
      <c r="H9" s="699"/>
      <c r="I9" s="700"/>
      <c r="J9" s="700"/>
      <c r="K9" s="700"/>
      <c r="L9" s="701"/>
      <c r="M9" s="196">
        <f t="shared" si="13"/>
        <v>0</v>
      </c>
      <c r="N9" s="100">
        <f t="shared" si="1"/>
        <v>0</v>
      </c>
      <c r="O9" s="101">
        <f t="shared" si="12"/>
        <v>0</v>
      </c>
      <c r="P9" s="102">
        <f t="shared" si="2"/>
        <v>0</v>
      </c>
      <c r="Q9" s="92">
        <f t="shared" si="3"/>
        <v>0</v>
      </c>
      <c r="R9" s="93">
        <f t="shared" si="4"/>
        <v>0</v>
      </c>
      <c r="S9" s="93">
        <f t="shared" si="5"/>
        <v>0</v>
      </c>
      <c r="T9" s="93">
        <f t="shared" si="6"/>
        <v>0</v>
      </c>
      <c r="U9" s="93">
        <f t="shared" si="7"/>
        <v>0</v>
      </c>
      <c r="V9" s="93">
        <f t="shared" si="8"/>
        <v>0</v>
      </c>
      <c r="W9" s="93">
        <f t="shared" si="9"/>
        <v>0</v>
      </c>
      <c r="X9" s="93">
        <f t="shared" si="10"/>
        <v>0</v>
      </c>
      <c r="Y9" s="6">
        <f t="shared" si="11"/>
        <v>0</v>
      </c>
      <c r="AA9" s="90"/>
      <c r="AB9" s="134"/>
      <c r="AC9" s="692"/>
      <c r="AD9" s="137"/>
      <c r="AE9" s="137"/>
      <c r="AF9" s="137"/>
      <c r="AG9" s="137"/>
      <c r="AH9" s="134"/>
      <c r="AI9" s="414"/>
      <c r="AJ9" s="414"/>
      <c r="AK9" s="414"/>
      <c r="AL9" s="414"/>
      <c r="AM9" s="414"/>
      <c r="AN9" s="409"/>
      <c r="AO9" s="134"/>
      <c r="AP9" s="134"/>
      <c r="AQ9" s="134"/>
      <c r="AR9" s="134"/>
      <c r="AS9" s="134"/>
      <c r="AT9" s="134"/>
      <c r="AU9" s="134"/>
      <c r="AV9" s="134"/>
      <c r="AW9" s="134"/>
      <c r="AX9" s="134"/>
      <c r="AY9" s="134"/>
      <c r="AZ9" s="134"/>
      <c r="BA9" s="134"/>
      <c r="BB9" s="134"/>
      <c r="BC9" s="134"/>
      <c r="BD9" s="134"/>
      <c r="BE9" s="134"/>
      <c r="BF9" s="134"/>
      <c r="BG9" s="134"/>
      <c r="BH9" s="134"/>
      <c r="BI9" s="134"/>
      <c r="BJ9" s="134"/>
      <c r="BK9" s="134"/>
      <c r="BL9" s="134"/>
      <c r="BM9" s="134"/>
      <c r="BN9" s="134"/>
      <c r="BO9" s="134"/>
      <c r="BP9" s="134"/>
      <c r="BQ9" s="134"/>
      <c r="BR9" s="134"/>
      <c r="BS9" s="134"/>
      <c r="BT9" s="134"/>
      <c r="BU9" s="134"/>
    </row>
    <row r="10" spans="1:73" ht="25.35" customHeight="1" thickBot="1" x14ac:dyDescent="0.6">
      <c r="A10" s="692"/>
      <c r="B10" s="91">
        <v>5</v>
      </c>
      <c r="C10" s="155"/>
      <c r="D10" s="201"/>
      <c r="E10" s="202"/>
      <c r="F10" s="154" t="str">
        <f t="shared" si="0"/>
        <v/>
      </c>
      <c r="G10" s="199"/>
      <c r="H10" s="699"/>
      <c r="I10" s="700"/>
      <c r="J10" s="700"/>
      <c r="K10" s="700"/>
      <c r="L10" s="701"/>
      <c r="M10" s="196">
        <f t="shared" si="13"/>
        <v>0</v>
      </c>
      <c r="N10" s="100">
        <f>FLOOR(R10,1)</f>
        <v>0</v>
      </c>
      <c r="O10" s="101">
        <f>FLOOR(V10,1)</f>
        <v>0</v>
      </c>
      <c r="P10" s="102">
        <f>U10-X10</f>
        <v>0</v>
      </c>
      <c r="Q10" s="92">
        <f>T10+X10+Y10</f>
        <v>0</v>
      </c>
      <c r="R10" s="93">
        <f>M10/365</f>
        <v>0</v>
      </c>
      <c r="S10" s="93">
        <f>FLOOR(R10,1)</f>
        <v>0</v>
      </c>
      <c r="T10" s="93">
        <f>S10*365</f>
        <v>0</v>
      </c>
      <c r="U10" s="93">
        <f>M10-T10</f>
        <v>0</v>
      </c>
      <c r="V10" s="93">
        <f>U10/30</f>
        <v>0</v>
      </c>
      <c r="W10" s="93">
        <f>FLOOR(V10,1)</f>
        <v>0</v>
      </c>
      <c r="X10" s="93">
        <f>W10*30</f>
        <v>0</v>
      </c>
      <c r="Y10" s="6">
        <f>U10-X10</f>
        <v>0</v>
      </c>
      <c r="AA10" s="90"/>
      <c r="AB10" s="134"/>
      <c r="AC10" s="692"/>
      <c r="AD10" s="710"/>
      <c r="AE10" s="655" t="s">
        <v>112</v>
      </c>
      <c r="AF10" s="656"/>
      <c r="AG10" s="657"/>
      <c r="AH10" s="134"/>
      <c r="AI10" s="834" t="s">
        <v>237</v>
      </c>
      <c r="AJ10" s="835"/>
      <c r="AK10" s="835"/>
      <c r="AL10" s="835"/>
      <c r="AM10" s="835"/>
      <c r="AN10" s="836"/>
      <c r="AO10" s="134"/>
      <c r="AP10" s="134"/>
      <c r="AQ10" s="134"/>
      <c r="AR10" s="134"/>
      <c r="AS10" s="134"/>
      <c r="AT10" s="134"/>
      <c r="AU10" s="134"/>
      <c r="AV10" s="134"/>
      <c r="AW10" s="134"/>
      <c r="AX10" s="134"/>
      <c r="AY10" s="134"/>
      <c r="AZ10" s="134"/>
      <c r="BA10" s="134"/>
      <c r="BB10" s="134"/>
      <c r="BC10" s="134"/>
      <c r="BD10" s="134"/>
      <c r="BE10" s="134"/>
      <c r="BF10" s="134"/>
      <c r="BG10" s="134"/>
      <c r="BH10" s="134"/>
      <c r="BI10" s="134"/>
      <c r="BJ10" s="134"/>
      <c r="BK10" s="134"/>
      <c r="BL10" s="134"/>
      <c r="BM10" s="134"/>
      <c r="BN10" s="134"/>
      <c r="BO10" s="134"/>
      <c r="BP10" s="134"/>
      <c r="BQ10" s="134"/>
      <c r="BR10" s="134"/>
      <c r="BS10" s="134"/>
      <c r="BT10" s="134"/>
      <c r="BU10" s="134"/>
    </row>
    <row r="11" spans="1:73" ht="25.35" customHeight="1" thickBot="1" x14ac:dyDescent="0.6">
      <c r="A11" s="692"/>
      <c r="B11" s="91">
        <v>6</v>
      </c>
      <c r="C11" s="155"/>
      <c r="D11" s="201"/>
      <c r="E11" s="202"/>
      <c r="F11" s="154" t="str">
        <f t="shared" si="0"/>
        <v/>
      </c>
      <c r="G11" s="199"/>
      <c r="H11" s="699"/>
      <c r="I11" s="700"/>
      <c r="J11" s="700"/>
      <c r="K11" s="700"/>
      <c r="L11" s="701"/>
      <c r="M11" s="196">
        <f t="shared" si="13"/>
        <v>0</v>
      </c>
      <c r="N11" s="100">
        <f t="shared" ref="N11:N13" si="14">FLOOR(R11,1)</f>
        <v>0</v>
      </c>
      <c r="O11" s="101">
        <f t="shared" ref="O11:O13" si="15">FLOOR(V11,1)</f>
        <v>0</v>
      </c>
      <c r="P11" s="102">
        <f t="shared" ref="P11:P13" si="16">U11-X11</f>
        <v>0</v>
      </c>
      <c r="Q11" s="92">
        <f t="shared" ref="Q11:Q13" si="17">T11+X11+Y11</f>
        <v>0</v>
      </c>
      <c r="R11" s="93">
        <f t="shared" ref="R11:R13" si="18">M11/365</f>
        <v>0</v>
      </c>
      <c r="S11" s="93">
        <f t="shared" si="5"/>
        <v>0</v>
      </c>
      <c r="T11" s="93">
        <f t="shared" si="6"/>
        <v>0</v>
      </c>
      <c r="U11" s="93">
        <f t="shared" ref="U11:U13" si="19">M11-T11</f>
        <v>0</v>
      </c>
      <c r="V11" s="93">
        <f t="shared" si="8"/>
        <v>0</v>
      </c>
      <c r="W11" s="93">
        <f t="shared" si="9"/>
        <v>0</v>
      </c>
      <c r="X11" s="93">
        <f t="shared" si="10"/>
        <v>0</v>
      </c>
      <c r="Y11" s="6">
        <f t="shared" ref="Y11:Y13" si="20">U11-X11</f>
        <v>0</v>
      </c>
      <c r="AA11" s="90"/>
      <c r="AB11" s="134"/>
      <c r="AC11" s="692"/>
      <c r="AD11" s="710"/>
      <c r="AE11" s="658"/>
      <c r="AF11" s="659"/>
      <c r="AG11" s="660"/>
      <c r="AH11" s="134"/>
      <c r="AI11" s="834" t="s">
        <v>238</v>
      </c>
      <c r="AJ11" s="835"/>
      <c r="AK11" s="835"/>
      <c r="AL11" s="835"/>
      <c r="AM11" s="835"/>
      <c r="AN11" s="836"/>
      <c r="AO11" s="134"/>
      <c r="AP11" s="134"/>
      <c r="AQ11" s="134"/>
      <c r="AR11" s="134"/>
      <c r="AS11" s="134"/>
      <c r="AT11" s="134"/>
      <c r="AU11" s="134"/>
      <c r="AV11" s="134"/>
      <c r="AW11" s="134"/>
      <c r="AX11" s="134"/>
      <c r="AY11" s="134"/>
      <c r="AZ11" s="134"/>
      <c r="BA11" s="134"/>
      <c r="BB11" s="134"/>
      <c r="BC11" s="134"/>
      <c r="BD11" s="134"/>
      <c r="BE11" s="134"/>
      <c r="BF11" s="134"/>
      <c r="BG11" s="134"/>
      <c r="BH11" s="134"/>
      <c r="BI11" s="134"/>
      <c r="BJ11" s="134"/>
      <c r="BK11" s="134"/>
      <c r="BL11" s="134"/>
      <c r="BM11" s="134"/>
      <c r="BN11" s="134"/>
      <c r="BO11" s="134"/>
      <c r="BP11" s="134"/>
      <c r="BQ11" s="134"/>
      <c r="BR11" s="134"/>
      <c r="BS11" s="134"/>
      <c r="BT11" s="134"/>
      <c r="BU11" s="134"/>
    </row>
    <row r="12" spans="1:73" ht="25.35" customHeight="1" thickBot="1" x14ac:dyDescent="0.6">
      <c r="A12" s="692"/>
      <c r="B12" s="91">
        <v>7</v>
      </c>
      <c r="C12" s="155"/>
      <c r="D12" s="201"/>
      <c r="E12" s="202"/>
      <c r="F12" s="154" t="str">
        <f t="shared" si="0"/>
        <v/>
      </c>
      <c r="G12" s="199"/>
      <c r="H12" s="699"/>
      <c r="I12" s="700"/>
      <c r="J12" s="700"/>
      <c r="K12" s="700"/>
      <c r="L12" s="701"/>
      <c r="M12" s="196">
        <f t="shared" si="13"/>
        <v>0</v>
      </c>
      <c r="N12" s="100">
        <f t="shared" si="14"/>
        <v>0</v>
      </c>
      <c r="O12" s="101">
        <f t="shared" si="15"/>
        <v>0</v>
      </c>
      <c r="P12" s="102">
        <f t="shared" si="16"/>
        <v>0</v>
      </c>
      <c r="Q12" s="92">
        <f t="shared" si="17"/>
        <v>0</v>
      </c>
      <c r="R12" s="93">
        <f t="shared" si="18"/>
        <v>0</v>
      </c>
      <c r="S12" s="93">
        <f t="shared" si="5"/>
        <v>0</v>
      </c>
      <c r="T12" s="93">
        <f t="shared" si="6"/>
        <v>0</v>
      </c>
      <c r="U12" s="93">
        <f t="shared" si="19"/>
        <v>0</v>
      </c>
      <c r="V12" s="93">
        <f t="shared" si="8"/>
        <v>0</v>
      </c>
      <c r="W12" s="93">
        <f t="shared" si="9"/>
        <v>0</v>
      </c>
      <c r="X12" s="93">
        <f t="shared" si="10"/>
        <v>0</v>
      </c>
      <c r="Y12" s="6">
        <f t="shared" si="20"/>
        <v>0</v>
      </c>
      <c r="AA12" s="90"/>
      <c r="AB12" s="134"/>
      <c r="AC12" s="692"/>
      <c r="AD12" s="710"/>
      <c r="AE12" s="658"/>
      <c r="AF12" s="659"/>
      <c r="AG12" s="660"/>
      <c r="AH12" s="134"/>
      <c r="AI12" s="837" t="s">
        <v>239</v>
      </c>
      <c r="AJ12" s="838"/>
      <c r="AK12" s="838"/>
      <c r="AL12" s="838"/>
      <c r="AM12" s="838"/>
      <c r="AN12" s="839"/>
      <c r="AO12" s="134"/>
      <c r="AP12" s="134"/>
      <c r="AQ12" s="134"/>
      <c r="AR12" s="134"/>
      <c r="AS12" s="134"/>
      <c r="AT12" s="134"/>
      <c r="AU12" s="134"/>
      <c r="AV12" s="134"/>
      <c r="AW12" s="134"/>
      <c r="AX12" s="134"/>
      <c r="AY12" s="134"/>
      <c r="AZ12" s="134"/>
      <c r="BA12" s="134"/>
      <c r="BB12" s="134"/>
      <c r="BC12" s="134"/>
      <c r="BD12" s="134"/>
      <c r="BE12" s="134"/>
      <c r="BF12" s="134"/>
      <c r="BG12" s="134"/>
      <c r="BH12" s="134"/>
      <c r="BI12" s="134"/>
      <c r="BJ12" s="134"/>
      <c r="BK12" s="134"/>
      <c r="BL12" s="134"/>
      <c r="BM12" s="134"/>
      <c r="BN12" s="134"/>
      <c r="BO12" s="134"/>
      <c r="BP12" s="134"/>
      <c r="BQ12" s="134"/>
      <c r="BR12" s="134"/>
      <c r="BS12" s="134"/>
      <c r="BT12" s="134"/>
      <c r="BU12" s="134"/>
    </row>
    <row r="13" spans="1:73" ht="25.35" customHeight="1" thickBot="1" x14ac:dyDescent="0.6">
      <c r="A13" s="692"/>
      <c r="B13" s="91">
        <v>8</v>
      </c>
      <c r="C13" s="155"/>
      <c r="D13" s="201"/>
      <c r="E13" s="202"/>
      <c r="F13" s="154" t="str">
        <f t="shared" si="0"/>
        <v/>
      </c>
      <c r="G13" s="199"/>
      <c r="H13" s="699"/>
      <c r="I13" s="700"/>
      <c r="J13" s="700"/>
      <c r="K13" s="700"/>
      <c r="L13" s="701"/>
      <c r="M13" s="196">
        <f t="shared" si="13"/>
        <v>0</v>
      </c>
      <c r="N13" s="100">
        <f t="shared" si="14"/>
        <v>0</v>
      </c>
      <c r="O13" s="101">
        <f t="shared" si="15"/>
        <v>0</v>
      </c>
      <c r="P13" s="102">
        <f t="shared" si="16"/>
        <v>0</v>
      </c>
      <c r="Q13" s="92">
        <f t="shared" si="17"/>
        <v>0</v>
      </c>
      <c r="R13" s="93">
        <f t="shared" si="18"/>
        <v>0</v>
      </c>
      <c r="S13" s="93">
        <f t="shared" si="5"/>
        <v>0</v>
      </c>
      <c r="T13" s="93">
        <f t="shared" si="6"/>
        <v>0</v>
      </c>
      <c r="U13" s="93">
        <f t="shared" si="19"/>
        <v>0</v>
      </c>
      <c r="V13" s="93">
        <f t="shared" si="8"/>
        <v>0</v>
      </c>
      <c r="W13" s="93">
        <f t="shared" si="9"/>
        <v>0</v>
      </c>
      <c r="X13" s="93">
        <f t="shared" si="10"/>
        <v>0</v>
      </c>
      <c r="Y13" s="6">
        <f t="shared" si="20"/>
        <v>0</v>
      </c>
      <c r="AA13" s="90"/>
      <c r="AB13" s="134"/>
      <c r="AC13" s="692"/>
      <c r="AD13" s="710"/>
      <c r="AE13" s="658"/>
      <c r="AF13" s="659"/>
      <c r="AG13" s="660"/>
      <c r="AH13" s="134"/>
      <c r="AI13" s="837"/>
      <c r="AJ13" s="838"/>
      <c r="AK13" s="838"/>
      <c r="AL13" s="838"/>
      <c r="AM13" s="838"/>
      <c r="AN13" s="839"/>
      <c r="AO13" s="134"/>
      <c r="AP13" s="134"/>
      <c r="AQ13" s="134"/>
      <c r="AR13" s="134"/>
      <c r="AS13" s="134"/>
      <c r="AT13" s="134"/>
      <c r="AU13" s="134"/>
      <c r="AV13" s="134"/>
      <c r="AW13" s="134"/>
      <c r="AX13" s="134"/>
      <c r="AY13" s="134"/>
      <c r="AZ13" s="134"/>
      <c r="BA13" s="134"/>
      <c r="BB13" s="134"/>
      <c r="BC13" s="134"/>
      <c r="BD13" s="134"/>
      <c r="BE13" s="134"/>
      <c r="BF13" s="134"/>
      <c r="BG13" s="134"/>
      <c r="BH13" s="134"/>
      <c r="BI13" s="134"/>
      <c r="BJ13" s="134"/>
      <c r="BK13" s="134"/>
      <c r="BL13" s="134"/>
      <c r="BM13" s="134"/>
      <c r="BN13" s="134"/>
      <c r="BO13" s="134"/>
      <c r="BP13" s="134"/>
      <c r="BQ13" s="134"/>
      <c r="BR13" s="134"/>
      <c r="BS13" s="134"/>
      <c r="BT13" s="134"/>
      <c r="BU13" s="134"/>
    </row>
    <row r="14" spans="1:73" ht="25.35" customHeight="1" thickBot="1" x14ac:dyDescent="0.6">
      <c r="A14" s="692"/>
      <c r="B14" s="91">
        <v>9</v>
      </c>
      <c r="C14" s="155"/>
      <c r="D14" s="201"/>
      <c r="E14" s="202"/>
      <c r="F14" s="154" t="str">
        <f t="shared" si="0"/>
        <v/>
      </c>
      <c r="G14" s="199"/>
      <c r="H14" s="699"/>
      <c r="I14" s="700"/>
      <c r="J14" s="700"/>
      <c r="K14" s="700"/>
      <c r="L14" s="701"/>
      <c r="M14" s="196">
        <f t="shared" si="13"/>
        <v>0</v>
      </c>
      <c r="N14" s="103">
        <f>FLOOR(R14,1)</f>
        <v>0</v>
      </c>
      <c r="O14" s="104">
        <f>FLOOR(V14,1)</f>
        <v>0</v>
      </c>
      <c r="P14" s="105">
        <f>U14-X14</f>
        <v>0</v>
      </c>
      <c r="Q14" s="92">
        <f>T14+X14+Y14</f>
        <v>0</v>
      </c>
      <c r="R14" s="93">
        <f>M14/365</f>
        <v>0</v>
      </c>
      <c r="S14" s="93">
        <f>FLOOR(R14,1)</f>
        <v>0</v>
      </c>
      <c r="T14" s="93">
        <f>S14*365</f>
        <v>0</v>
      </c>
      <c r="U14" s="93">
        <f>M14-T14</f>
        <v>0</v>
      </c>
      <c r="V14" s="93">
        <f>U14/30</f>
        <v>0</v>
      </c>
      <c r="W14" s="93">
        <f>FLOOR(V14,1)</f>
        <v>0</v>
      </c>
      <c r="X14" s="93">
        <f>W14*30</f>
        <v>0</v>
      </c>
      <c r="Y14" s="6">
        <f>U14-X14</f>
        <v>0</v>
      </c>
      <c r="AA14" s="90"/>
      <c r="AB14" s="134"/>
      <c r="AC14" s="692"/>
      <c r="AD14" s="278"/>
      <c r="AE14" s="658"/>
      <c r="AF14" s="659"/>
      <c r="AG14" s="660"/>
      <c r="AH14" s="134"/>
      <c r="AI14" s="134"/>
      <c r="AJ14" s="134"/>
      <c r="AK14" s="134"/>
      <c r="AL14" s="134"/>
      <c r="AM14" s="134"/>
      <c r="AN14" s="134"/>
      <c r="AO14" s="134"/>
      <c r="AP14" s="134"/>
      <c r="AQ14" s="134"/>
      <c r="AR14" s="134"/>
      <c r="AS14" s="134"/>
      <c r="AT14" s="134"/>
      <c r="AU14" s="134"/>
      <c r="AV14" s="134"/>
      <c r="AW14" s="134"/>
      <c r="AX14" s="134"/>
      <c r="AY14" s="134"/>
      <c r="AZ14" s="134"/>
      <c r="BA14" s="134"/>
      <c r="BB14" s="134"/>
      <c r="BC14" s="134"/>
      <c r="BD14" s="134"/>
      <c r="BE14" s="134"/>
      <c r="BF14" s="134"/>
      <c r="BG14" s="134"/>
      <c r="BH14" s="134"/>
      <c r="BI14" s="134"/>
      <c r="BJ14" s="134"/>
      <c r="BK14" s="134"/>
      <c r="BL14" s="134"/>
      <c r="BM14" s="134"/>
      <c r="BN14" s="134"/>
      <c r="BO14" s="134"/>
      <c r="BP14" s="134"/>
      <c r="BQ14" s="134"/>
      <c r="BR14" s="134"/>
      <c r="BS14" s="134"/>
      <c r="BT14" s="134"/>
      <c r="BU14" s="134"/>
    </row>
    <row r="15" spans="1:73" ht="25.35" customHeight="1" thickBot="1" x14ac:dyDescent="0.6">
      <c r="A15" s="693"/>
      <c r="B15" s="91">
        <v>10</v>
      </c>
      <c r="C15" s="155"/>
      <c r="D15" s="203"/>
      <c r="E15" s="204"/>
      <c r="F15" s="154" t="str">
        <f t="shared" si="0"/>
        <v/>
      </c>
      <c r="G15" s="279"/>
      <c r="H15" s="793"/>
      <c r="I15" s="791"/>
      <c r="J15" s="791"/>
      <c r="K15" s="791"/>
      <c r="L15" s="794"/>
      <c r="M15" s="196">
        <f t="shared" si="13"/>
        <v>0</v>
      </c>
      <c r="N15" s="106">
        <f t="shared" ref="N15:N16" si="21">FLOOR(R15,1)</f>
        <v>0</v>
      </c>
      <c r="O15" s="107">
        <f t="shared" ref="O15:O16" si="22">FLOOR(V15,1)</f>
        <v>0</v>
      </c>
      <c r="P15" s="108">
        <f t="shared" ref="P15:P16" si="23">U15-X15</f>
        <v>0</v>
      </c>
      <c r="Q15" s="92">
        <f t="shared" ref="Q15:Q16" si="24">T15+X15+Y15</f>
        <v>0</v>
      </c>
      <c r="R15" s="93">
        <f t="shared" ref="R15" si="25">M15/365</f>
        <v>0</v>
      </c>
      <c r="S15" s="93">
        <f t="shared" si="5"/>
        <v>0</v>
      </c>
      <c r="T15" s="93">
        <f t="shared" si="6"/>
        <v>0</v>
      </c>
      <c r="U15" s="93">
        <f t="shared" ref="U15" si="26">M15-T15</f>
        <v>0</v>
      </c>
      <c r="V15" s="93">
        <f t="shared" si="8"/>
        <v>0</v>
      </c>
      <c r="W15" s="93">
        <f t="shared" si="9"/>
        <v>0</v>
      </c>
      <c r="X15" s="93">
        <f t="shared" si="10"/>
        <v>0</v>
      </c>
      <c r="Y15" s="6">
        <f t="shared" ref="Y15" si="27">U15-X15</f>
        <v>0</v>
      </c>
      <c r="AB15" s="134"/>
      <c r="AC15" s="693"/>
      <c r="AD15" s="278"/>
      <c r="AE15" s="661"/>
      <c r="AF15" s="662"/>
      <c r="AG15" s="663"/>
      <c r="AH15" s="134"/>
      <c r="AI15" s="134"/>
      <c r="AJ15" s="134"/>
      <c r="AK15" s="134"/>
      <c r="AL15" s="134"/>
      <c r="AM15" s="134"/>
      <c r="AN15" s="134"/>
      <c r="AO15" s="134"/>
      <c r="AP15" s="134"/>
      <c r="AQ15" s="134"/>
      <c r="AR15" s="134"/>
      <c r="AS15" s="134"/>
      <c r="AT15" s="134"/>
      <c r="AU15" s="134"/>
      <c r="AV15" s="134"/>
      <c r="AW15" s="134"/>
      <c r="AX15" s="134"/>
      <c r="AY15" s="134"/>
      <c r="AZ15" s="134"/>
      <c r="BA15" s="134"/>
      <c r="BB15" s="134"/>
      <c r="BC15" s="134"/>
      <c r="BD15" s="134"/>
      <c r="BE15" s="134"/>
      <c r="BF15" s="134"/>
      <c r="BG15" s="134"/>
      <c r="BH15" s="134"/>
      <c r="BI15" s="134"/>
      <c r="BJ15" s="134"/>
      <c r="BK15" s="134"/>
      <c r="BL15" s="134"/>
      <c r="BM15" s="134"/>
      <c r="BN15" s="134"/>
      <c r="BO15" s="134"/>
      <c r="BP15" s="134"/>
      <c r="BQ15" s="134"/>
      <c r="BR15" s="134"/>
      <c r="BS15" s="134"/>
      <c r="BT15" s="134"/>
      <c r="BU15" s="134"/>
    </row>
    <row r="16" spans="1:73" ht="22.5" thickBot="1" x14ac:dyDescent="0.6">
      <c r="A16" s="139"/>
      <c r="B16" s="139"/>
      <c r="C16" s="139"/>
      <c r="D16" s="139"/>
      <c r="E16" s="139"/>
      <c r="F16" s="139"/>
      <c r="G16" s="139"/>
      <c r="H16" s="139"/>
      <c r="I16" s="139"/>
      <c r="J16" s="139"/>
      <c r="K16" s="139"/>
      <c r="L16" s="139"/>
      <c r="M16" s="190">
        <f>SUM(M6:M15)</f>
        <v>0</v>
      </c>
      <c r="N16" s="110">
        <f t="shared" si="21"/>
        <v>0</v>
      </c>
      <c r="O16" s="111">
        <f t="shared" si="22"/>
        <v>0</v>
      </c>
      <c r="P16" s="112">
        <f t="shared" si="23"/>
        <v>0</v>
      </c>
      <c r="Q16" s="113">
        <f t="shared" si="24"/>
        <v>0</v>
      </c>
      <c r="R16" s="113">
        <f>M16/365</f>
        <v>0</v>
      </c>
      <c r="S16" s="113">
        <f t="shared" si="5"/>
        <v>0</v>
      </c>
      <c r="T16" s="113">
        <f t="shared" si="6"/>
        <v>0</v>
      </c>
      <c r="U16" s="113">
        <f>M16-T16</f>
        <v>0</v>
      </c>
      <c r="V16" s="113">
        <f t="shared" si="8"/>
        <v>0</v>
      </c>
      <c r="W16" s="113">
        <f t="shared" si="9"/>
        <v>0</v>
      </c>
      <c r="X16" s="113">
        <f t="shared" si="10"/>
        <v>0</v>
      </c>
      <c r="Y16" s="109"/>
      <c r="Z16" s="109"/>
      <c r="AA16" s="109"/>
      <c r="AB16" s="139"/>
      <c r="AC16" s="139"/>
      <c r="AD16" s="134"/>
      <c r="AE16" s="134"/>
      <c r="AF16" s="134"/>
      <c r="AG16" s="134"/>
      <c r="AH16" s="134"/>
      <c r="AI16" s="134"/>
      <c r="AJ16" s="134"/>
      <c r="AK16" s="134"/>
      <c r="AL16" s="134"/>
      <c r="AM16" s="134"/>
      <c r="AN16" s="134"/>
      <c r="AO16" s="134"/>
      <c r="AP16" s="134"/>
      <c r="AQ16" s="134"/>
      <c r="AR16" s="134"/>
      <c r="AS16" s="134"/>
      <c r="AT16" s="134"/>
      <c r="AU16" s="134"/>
      <c r="AV16" s="134"/>
      <c r="AW16" s="134"/>
      <c r="AX16" s="134"/>
      <c r="AY16" s="134"/>
      <c r="AZ16" s="134"/>
      <c r="BA16" s="134"/>
      <c r="BB16" s="134"/>
      <c r="BC16" s="134"/>
      <c r="BD16" s="134"/>
      <c r="BE16" s="134"/>
      <c r="BF16" s="134"/>
      <c r="BG16" s="134"/>
      <c r="BH16" s="134"/>
      <c r="BI16" s="134"/>
      <c r="BJ16" s="134"/>
      <c r="BK16" s="134"/>
      <c r="BL16" s="134"/>
      <c r="BM16" s="134"/>
      <c r="BN16" s="134"/>
      <c r="BO16" s="134"/>
      <c r="BP16" s="134"/>
      <c r="BQ16" s="134"/>
      <c r="BR16" s="134"/>
      <c r="BS16" s="134"/>
      <c r="BT16" s="134"/>
      <c r="BU16" s="134"/>
    </row>
    <row r="17" spans="1:73" ht="22.5" thickBot="1" x14ac:dyDescent="0.6">
      <c r="A17" s="139"/>
      <c r="B17" s="139"/>
      <c r="C17" s="139"/>
      <c r="D17" s="139"/>
      <c r="E17" s="139"/>
      <c r="F17" s="139"/>
      <c r="G17" s="139"/>
      <c r="H17" s="139"/>
      <c r="I17" s="139"/>
      <c r="J17" s="139"/>
      <c r="K17" s="139"/>
      <c r="L17" s="139"/>
      <c r="M17" s="140"/>
      <c r="N17" s="141" t="s">
        <v>85</v>
      </c>
      <c r="O17" s="141" t="s">
        <v>86</v>
      </c>
      <c r="P17" s="141" t="s">
        <v>87</v>
      </c>
      <c r="Q17" s="113"/>
      <c r="R17" s="113"/>
      <c r="S17" s="113"/>
      <c r="T17" s="113"/>
      <c r="U17" s="113"/>
      <c r="V17" s="113"/>
      <c r="W17" s="113"/>
      <c r="X17" s="113"/>
      <c r="Y17" s="109"/>
      <c r="Z17" s="109"/>
      <c r="AA17" s="109"/>
      <c r="AB17" s="139"/>
      <c r="AC17" s="142" t="s">
        <v>103</v>
      </c>
      <c r="AD17" s="134"/>
      <c r="AE17" s="134"/>
      <c r="AF17" s="134"/>
      <c r="AG17" s="134"/>
      <c r="AH17" s="134"/>
      <c r="AI17" s="134"/>
      <c r="AJ17" s="134"/>
      <c r="AK17" s="134"/>
      <c r="AL17" s="134"/>
      <c r="AM17" s="134"/>
      <c r="AN17" s="134"/>
      <c r="AO17" s="134"/>
      <c r="AP17" s="134"/>
      <c r="AQ17" s="134"/>
      <c r="AR17" s="134"/>
      <c r="AS17" s="134"/>
      <c r="AT17" s="134"/>
      <c r="AU17" s="134"/>
      <c r="AV17" s="134"/>
      <c r="AW17" s="134"/>
      <c r="AX17" s="134"/>
      <c r="AY17" s="134"/>
      <c r="AZ17" s="134"/>
      <c r="BA17" s="134"/>
      <c r="BB17" s="134"/>
      <c r="BC17" s="134"/>
      <c r="BD17" s="134"/>
      <c r="BE17" s="134"/>
      <c r="BF17" s="134"/>
      <c r="BG17" s="134"/>
      <c r="BH17" s="134"/>
      <c r="BI17" s="134"/>
      <c r="BJ17" s="134"/>
      <c r="BK17" s="134"/>
      <c r="BL17" s="134"/>
      <c r="BM17" s="134"/>
      <c r="BN17" s="134"/>
      <c r="BO17" s="134"/>
      <c r="BP17" s="134"/>
      <c r="BQ17" s="134"/>
      <c r="BR17" s="134"/>
      <c r="BS17" s="134"/>
      <c r="BT17" s="134"/>
      <c r="BU17" s="134"/>
    </row>
    <row r="18" spans="1:73" ht="23.25" thickTop="1" thickBot="1" x14ac:dyDescent="0.6">
      <c r="A18" s="674" t="s">
        <v>102</v>
      </c>
      <c r="B18" s="675"/>
      <c r="C18" s="675"/>
      <c r="D18" s="675"/>
      <c r="E18" s="675"/>
      <c r="F18" s="675"/>
      <c r="G18" s="676"/>
      <c r="H18" s="271" t="s">
        <v>30</v>
      </c>
      <c r="I18" s="671" t="s">
        <v>150</v>
      </c>
      <c r="J18" s="671"/>
      <c r="K18" s="671"/>
      <c r="L18" s="671"/>
      <c r="M18" s="99">
        <f>SUMIFS(M6:M15,G6:G15,"CS",H6:H15,"ss")</f>
        <v>0</v>
      </c>
      <c r="N18" s="114">
        <f t="shared" ref="N18:N23" si="28">FLOOR(R18,1)</f>
        <v>0</v>
      </c>
      <c r="O18" s="115">
        <f t="shared" ref="O18:O23" si="29">FLOOR(V18,1)</f>
        <v>0</v>
      </c>
      <c r="P18" s="116">
        <f t="shared" ref="P18:P23" si="30">U18-X18</f>
        <v>0</v>
      </c>
      <c r="Q18" s="117">
        <f t="shared" ref="Q18:Q23" si="31">T18+X18+Y18</f>
        <v>0</v>
      </c>
      <c r="R18" s="117">
        <f t="shared" ref="R18:R22" si="32">M18/365</f>
        <v>0</v>
      </c>
      <c r="S18" s="117">
        <f t="shared" ref="S18:S23" si="33">FLOOR(R18,1)</f>
        <v>0</v>
      </c>
      <c r="T18" s="117">
        <f t="shared" ref="T18:T23" si="34">S18*365</f>
        <v>0</v>
      </c>
      <c r="U18" s="117">
        <f t="shared" ref="U18:U22" si="35">M18-T18</f>
        <v>0</v>
      </c>
      <c r="V18" s="117">
        <f t="shared" ref="V18:V23" si="36">U18/30</f>
        <v>0</v>
      </c>
      <c r="W18" s="117">
        <f t="shared" ref="W18:W23" si="37">FLOOR(V18,1)</f>
        <v>0</v>
      </c>
      <c r="X18" s="117">
        <f t="shared" ref="X18:X23" si="38">W18*30</f>
        <v>0</v>
      </c>
      <c r="Y18" s="109"/>
      <c r="Z18" s="109"/>
      <c r="AA18" s="109"/>
      <c r="AB18" s="139"/>
      <c r="AC18" s="133">
        <f>ROUND(IF(IF(O18&gt;12,6,O18*0.5)+IF(P18&gt;15,0.5,0)+IF(N18&gt;0,6,0)&gt;12,6,IF(O18&gt;12,6,O18*0.5)+IF(P18&gt;15,0.5,0)+IF(N18&gt;0,6,0)),3)</f>
        <v>0</v>
      </c>
      <c r="AD18" s="134"/>
      <c r="AE18" s="134"/>
      <c r="AF18" s="134"/>
      <c r="AG18" s="134"/>
      <c r="AH18" s="134"/>
      <c r="AI18" s="134"/>
      <c r="AJ18" s="134"/>
      <c r="AK18" s="134"/>
      <c r="AL18" s="134"/>
      <c r="AM18" s="134"/>
      <c r="AN18" s="134"/>
      <c r="AO18" s="134"/>
      <c r="AP18" s="134"/>
      <c r="AQ18" s="134"/>
      <c r="AR18" s="134"/>
      <c r="AS18" s="134"/>
      <c r="AT18" s="134"/>
      <c r="AU18" s="134"/>
      <c r="AV18" s="134"/>
      <c r="AW18" s="134"/>
      <c r="AX18" s="134"/>
      <c r="AY18" s="134"/>
      <c r="AZ18" s="134"/>
      <c r="BA18" s="134"/>
      <c r="BB18" s="134"/>
      <c r="BC18" s="134"/>
      <c r="BD18" s="134"/>
      <c r="BE18" s="134"/>
      <c r="BF18" s="134"/>
      <c r="BG18" s="134"/>
      <c r="BH18" s="134"/>
      <c r="BI18" s="134"/>
      <c r="BJ18" s="134"/>
      <c r="BK18" s="134"/>
      <c r="BL18" s="134"/>
      <c r="BM18" s="134"/>
      <c r="BN18" s="134"/>
      <c r="BO18" s="134"/>
      <c r="BP18" s="134"/>
      <c r="BQ18" s="134"/>
      <c r="BR18" s="134"/>
      <c r="BS18" s="134"/>
      <c r="BT18" s="134"/>
      <c r="BU18" s="134"/>
    </row>
    <row r="19" spans="1:73" ht="22.9" thickTop="1" thickBot="1" x14ac:dyDescent="0.6">
      <c r="A19" s="677" t="s">
        <v>105</v>
      </c>
      <c r="B19" s="678"/>
      <c r="C19" s="678"/>
      <c r="D19" s="678"/>
      <c r="E19" s="678"/>
      <c r="F19" s="678"/>
      <c r="G19" s="679"/>
      <c r="H19" s="271" t="s">
        <v>30</v>
      </c>
      <c r="I19" s="671" t="s">
        <v>100</v>
      </c>
      <c r="J19" s="671"/>
      <c r="K19" s="671"/>
      <c r="L19" s="671"/>
      <c r="M19" s="99">
        <f>SUMIFS(M6:M15,G6:G15,"CS",H6:H15,"NON")</f>
        <v>0</v>
      </c>
      <c r="N19" s="118">
        <f t="shared" si="28"/>
        <v>0</v>
      </c>
      <c r="O19" s="119">
        <f t="shared" si="29"/>
        <v>0</v>
      </c>
      <c r="P19" s="120">
        <f t="shared" si="30"/>
        <v>0</v>
      </c>
      <c r="Q19" s="117">
        <f t="shared" si="31"/>
        <v>0</v>
      </c>
      <c r="R19" s="117">
        <f t="shared" si="32"/>
        <v>0</v>
      </c>
      <c r="S19" s="117">
        <f t="shared" si="33"/>
        <v>0</v>
      </c>
      <c r="T19" s="117">
        <f t="shared" si="34"/>
        <v>0</v>
      </c>
      <c r="U19" s="117">
        <f t="shared" si="35"/>
        <v>0</v>
      </c>
      <c r="V19" s="117">
        <f t="shared" si="36"/>
        <v>0</v>
      </c>
      <c r="W19" s="117">
        <f t="shared" si="37"/>
        <v>0</v>
      </c>
      <c r="X19" s="117">
        <f t="shared" si="38"/>
        <v>0</v>
      </c>
      <c r="Y19" s="109"/>
      <c r="Z19" s="109"/>
      <c r="AA19" s="109"/>
      <c r="AB19" s="139"/>
      <c r="AC19" s="133">
        <f>ROUND(IF(IF(O19&gt;12,3,O19*0.25)+IF(P19&gt;15,0.25,0)+IF(N19&gt;0,3,0)&gt;12,6,IF(O19&gt;12,3,O19*0.25)+IF(P19&gt;15,0.25,0)+IF(N19&gt;0,3,0)),3)</f>
        <v>0</v>
      </c>
      <c r="AD19" s="134"/>
      <c r="AE19" s="134"/>
      <c r="AF19" s="134"/>
      <c r="AG19" s="134"/>
      <c r="AH19" s="134"/>
      <c r="AI19" s="134"/>
      <c r="AJ19" s="134"/>
      <c r="AK19" s="134"/>
      <c r="AL19" s="134"/>
      <c r="AM19" s="134"/>
      <c r="AN19" s="134"/>
      <c r="AO19" s="134"/>
      <c r="AP19" s="134"/>
      <c r="AQ19" s="134"/>
      <c r="AR19" s="134"/>
      <c r="AS19" s="134"/>
      <c r="AT19" s="134"/>
      <c r="AU19" s="134"/>
      <c r="AV19" s="134"/>
      <c r="AW19" s="134"/>
      <c r="AX19" s="134"/>
      <c r="AY19" s="134"/>
      <c r="AZ19" s="134"/>
      <c r="BA19" s="134"/>
      <c r="BB19" s="134"/>
      <c r="BC19" s="134"/>
      <c r="BD19" s="134"/>
      <c r="BE19" s="134"/>
      <c r="BF19" s="134"/>
      <c r="BG19" s="134"/>
      <c r="BH19" s="134"/>
      <c r="BI19" s="134"/>
      <c r="BJ19" s="134"/>
      <c r="BK19" s="134"/>
      <c r="BL19" s="134"/>
      <c r="BM19" s="134"/>
      <c r="BN19" s="134"/>
      <c r="BO19" s="134"/>
      <c r="BP19" s="134"/>
      <c r="BQ19" s="134"/>
      <c r="BR19" s="134"/>
      <c r="BS19" s="134"/>
      <c r="BT19" s="134"/>
      <c r="BU19" s="134"/>
    </row>
    <row r="20" spans="1:73" ht="22.9" thickTop="1" thickBot="1" x14ac:dyDescent="0.6">
      <c r="A20" s="680"/>
      <c r="B20" s="681"/>
      <c r="C20" s="681"/>
      <c r="D20" s="681"/>
      <c r="E20" s="681"/>
      <c r="F20" s="681"/>
      <c r="G20" s="682"/>
      <c r="H20" s="272" t="s">
        <v>101</v>
      </c>
      <c r="I20" s="671" t="s">
        <v>150</v>
      </c>
      <c r="J20" s="671"/>
      <c r="K20" s="671"/>
      <c r="L20" s="671"/>
      <c r="M20" s="99">
        <f>SUMIFS(M6:M15,G6:G15,"ALTRO",H6:H15,"SS")+ SUMIFS(M6:M15,G6:G15,"AT",H6:H15,"SS")+SUMIFS(M6:M15,G6:G15,"AA",H6:H15,"SS")</f>
        <v>0</v>
      </c>
      <c r="N20" s="121">
        <f t="shared" si="28"/>
        <v>0</v>
      </c>
      <c r="O20" s="122">
        <f t="shared" si="29"/>
        <v>0</v>
      </c>
      <c r="P20" s="123">
        <f t="shared" si="30"/>
        <v>0</v>
      </c>
      <c r="Q20" s="117">
        <f t="shared" si="31"/>
        <v>0</v>
      </c>
      <c r="R20" s="117">
        <f t="shared" si="32"/>
        <v>0</v>
      </c>
      <c r="S20" s="117">
        <f t="shared" si="33"/>
        <v>0</v>
      </c>
      <c r="T20" s="117">
        <f t="shared" si="34"/>
        <v>0</v>
      </c>
      <c r="U20" s="117">
        <f t="shared" si="35"/>
        <v>0</v>
      </c>
      <c r="V20" s="117">
        <f t="shared" si="36"/>
        <v>0</v>
      </c>
      <c r="W20" s="117">
        <f t="shared" si="37"/>
        <v>0</v>
      </c>
      <c r="X20" s="117">
        <f t="shared" si="38"/>
        <v>0</v>
      </c>
      <c r="Y20" s="109"/>
      <c r="Z20" s="109"/>
      <c r="AA20" s="109"/>
      <c r="AB20" s="139"/>
      <c r="AC20" s="133">
        <f>ROUND(IF(IF(O20&gt;12,1.8,O20*0.15)+IF(P20&gt;15,0.15,0)+IF(N20&gt;0,1.8,0)&gt;12,1.8,IF(O20&gt;12,1.8,O20*0.15)+IF(P20&gt;15,0.15,0)+IF(N20&gt;0,1.8,0)),3)</f>
        <v>0</v>
      </c>
      <c r="AD20" s="134"/>
      <c r="AE20" s="134"/>
      <c r="AF20" s="134"/>
      <c r="AG20" s="134"/>
      <c r="AH20" s="134"/>
      <c r="AI20" s="134"/>
      <c r="AJ20" s="134"/>
      <c r="AK20" s="134"/>
      <c r="AL20" s="134"/>
      <c r="AM20" s="134"/>
      <c r="AN20" s="134"/>
      <c r="AO20" s="134"/>
      <c r="AP20" s="134"/>
      <c r="AQ20" s="134"/>
      <c r="AR20" s="134"/>
      <c r="AS20" s="134"/>
      <c r="AT20" s="134"/>
      <c r="AU20" s="134"/>
      <c r="AV20" s="134"/>
      <c r="AW20" s="134"/>
      <c r="AX20" s="134"/>
      <c r="AY20" s="134"/>
      <c r="AZ20" s="134"/>
      <c r="BA20" s="134"/>
      <c r="BB20" s="134"/>
      <c r="BC20" s="134"/>
      <c r="BD20" s="134"/>
      <c r="BE20" s="134"/>
      <c r="BF20" s="134"/>
      <c r="BG20" s="134"/>
      <c r="BH20" s="134"/>
      <c r="BI20" s="134"/>
      <c r="BJ20" s="134"/>
      <c r="BK20" s="134"/>
      <c r="BL20" s="134"/>
      <c r="BM20" s="134"/>
      <c r="BN20" s="134"/>
      <c r="BO20" s="134"/>
      <c r="BP20" s="134"/>
      <c r="BQ20" s="134"/>
      <c r="BR20" s="134"/>
      <c r="BS20" s="134"/>
      <c r="BT20" s="134"/>
      <c r="BU20" s="134"/>
    </row>
    <row r="21" spans="1:73" ht="22.9" thickTop="1" thickBot="1" x14ac:dyDescent="0.6">
      <c r="A21" s="680"/>
      <c r="B21" s="681"/>
      <c r="C21" s="681"/>
      <c r="D21" s="681"/>
      <c r="E21" s="681"/>
      <c r="F21" s="681"/>
      <c r="G21" s="682"/>
      <c r="H21" s="272" t="s">
        <v>101</v>
      </c>
      <c r="I21" s="671" t="s">
        <v>100</v>
      </c>
      <c r="J21" s="671"/>
      <c r="K21" s="671"/>
      <c r="L21" s="671"/>
      <c r="M21" s="99">
        <f>SUMIFS(M6:M15,G6:G15,"ALTRO",H6:H15,"NON")+      SUMIFS(M6:M15,G6:G15,"Aa",H6:H15,"NON")+    SUMIFS(M6:M15,G6:G15,"AT",H6:H15,"NON")</f>
        <v>0</v>
      </c>
      <c r="N21" s="124">
        <f t="shared" si="28"/>
        <v>0</v>
      </c>
      <c r="O21" s="125">
        <f t="shared" si="29"/>
        <v>0</v>
      </c>
      <c r="P21" s="126">
        <f t="shared" si="30"/>
        <v>0</v>
      </c>
      <c r="Q21" s="117">
        <f t="shared" si="31"/>
        <v>0</v>
      </c>
      <c r="R21" s="117">
        <f t="shared" si="32"/>
        <v>0</v>
      </c>
      <c r="S21" s="117">
        <f t="shared" si="33"/>
        <v>0</v>
      </c>
      <c r="T21" s="117">
        <f t="shared" si="34"/>
        <v>0</v>
      </c>
      <c r="U21" s="117">
        <f t="shared" si="35"/>
        <v>0</v>
      </c>
      <c r="V21" s="117">
        <f t="shared" si="36"/>
        <v>0</v>
      </c>
      <c r="W21" s="117">
        <f t="shared" si="37"/>
        <v>0</v>
      </c>
      <c r="X21" s="117">
        <f t="shared" si="38"/>
        <v>0</v>
      </c>
      <c r="Y21" s="109"/>
      <c r="Z21" s="109"/>
      <c r="AA21" s="109"/>
      <c r="AB21" s="139"/>
      <c r="AC21" s="133">
        <f>ROUND(IF(IF(O21&gt;12,0.9,O21*0.075)+IF(P21&gt;15,0.075,0)+IF(N21&gt;0,0.9,0)&gt;12,0.9,IF(O21&gt;12,0.9,O21*0.075)+IF(P21&gt;15,0.075,0)+IF(N21&gt;0,0.9,0)),3)</f>
        <v>0</v>
      </c>
      <c r="AD21" s="134"/>
      <c r="AE21" s="134"/>
      <c r="AF21" s="134"/>
      <c r="AG21" s="134"/>
      <c r="AH21" s="134"/>
      <c r="AI21" s="134"/>
      <c r="AJ21" s="134"/>
      <c r="AK21" s="134"/>
      <c r="AL21" s="134"/>
      <c r="AM21" s="134"/>
      <c r="AN21" s="134"/>
      <c r="AO21" s="134"/>
      <c r="AP21" s="134"/>
      <c r="AQ21" s="134"/>
      <c r="AR21" s="134"/>
      <c r="AS21" s="134"/>
      <c r="AT21" s="134"/>
      <c r="AU21" s="134"/>
      <c r="AV21" s="134"/>
      <c r="AW21" s="134"/>
      <c r="AX21" s="134"/>
      <c r="AY21" s="134"/>
      <c r="AZ21" s="134"/>
      <c r="BA21" s="134"/>
      <c r="BB21" s="134"/>
      <c r="BC21" s="134"/>
      <c r="BD21" s="134"/>
      <c r="BE21" s="134"/>
      <c r="BF21" s="134"/>
      <c r="BG21" s="134"/>
      <c r="BH21" s="134"/>
      <c r="BI21" s="134"/>
      <c r="BJ21" s="134"/>
      <c r="BK21" s="134"/>
      <c r="BL21" s="134"/>
      <c r="BM21" s="134"/>
      <c r="BN21" s="134"/>
      <c r="BO21" s="134"/>
      <c r="BP21" s="134"/>
      <c r="BQ21" s="134"/>
      <c r="BR21" s="134"/>
      <c r="BS21" s="134"/>
      <c r="BT21" s="134"/>
      <c r="BU21" s="134"/>
    </row>
    <row r="22" spans="1:73" ht="22.9" thickTop="1" thickBot="1" x14ac:dyDescent="0.6">
      <c r="A22" s="823" t="s">
        <v>109</v>
      </c>
      <c r="B22" s="824"/>
      <c r="C22" s="824"/>
      <c r="D22" s="824"/>
      <c r="E22" s="824"/>
      <c r="F22" s="645" t="str">
        <f>IF(+Anno_1=0,"",+Anno_1)</f>
        <v/>
      </c>
      <c r="G22" s="646"/>
      <c r="H22" s="272" t="s">
        <v>101</v>
      </c>
      <c r="I22" s="671" t="s">
        <v>154</v>
      </c>
      <c r="J22" s="671"/>
      <c r="K22" s="671"/>
      <c r="L22" s="671"/>
      <c r="M22" s="99">
        <f>SUMIFS(M6:M15,G6:G15,"ALTRO",H6:H15,"ENTE")</f>
        <v>0</v>
      </c>
      <c r="N22" s="127">
        <f t="shared" si="28"/>
        <v>0</v>
      </c>
      <c r="O22" s="128">
        <f t="shared" si="29"/>
        <v>0</v>
      </c>
      <c r="P22" s="129">
        <f t="shared" si="30"/>
        <v>0</v>
      </c>
      <c r="Q22" s="117">
        <f t="shared" si="31"/>
        <v>0</v>
      </c>
      <c r="R22" s="117">
        <f t="shared" si="32"/>
        <v>0</v>
      </c>
      <c r="S22" s="117">
        <f t="shared" si="33"/>
        <v>0</v>
      </c>
      <c r="T22" s="117">
        <f t="shared" si="34"/>
        <v>0</v>
      </c>
      <c r="U22" s="117">
        <f t="shared" si="35"/>
        <v>0</v>
      </c>
      <c r="V22" s="117">
        <f t="shared" si="36"/>
        <v>0</v>
      </c>
      <c r="W22" s="117">
        <f t="shared" si="37"/>
        <v>0</v>
      </c>
      <c r="X22" s="117">
        <f t="shared" si="38"/>
        <v>0</v>
      </c>
      <c r="Y22" s="109"/>
      <c r="Z22" s="109"/>
      <c r="AA22" s="109"/>
      <c r="AB22" s="139"/>
      <c r="AC22" s="133">
        <f>ROUND(IF(IF(O22&gt;12,0.6,O22*0.05)+IF(P22&gt;15,0.05,0)+IF(N22&gt;0,0.6,0)&gt;12,0.6,IF(O22&gt;12,0.6,O22*0.05)+IF(P22&gt;15,0.05,0)+IF(N22&gt;0,0.6,0)),3)</f>
        <v>0</v>
      </c>
      <c r="AD22" s="134"/>
      <c r="AE22" s="134"/>
      <c r="AF22" s="134"/>
      <c r="AG22" s="134"/>
      <c r="AH22" s="134"/>
      <c r="AI22" s="134"/>
      <c r="AJ22" s="134"/>
      <c r="AK22" s="134"/>
      <c r="AL22" s="134"/>
      <c r="AM22" s="134"/>
      <c r="AN22" s="134"/>
      <c r="AO22" s="134"/>
      <c r="AP22" s="134"/>
      <c r="AQ22" s="134"/>
      <c r="AR22" s="134"/>
      <c r="AS22" s="134"/>
      <c r="AT22" s="134"/>
      <c r="AU22" s="134"/>
      <c r="AV22" s="134"/>
      <c r="AW22" s="134"/>
      <c r="AX22" s="134"/>
      <c r="AY22" s="134"/>
      <c r="AZ22" s="134"/>
      <c r="BA22" s="134"/>
      <c r="BB22" s="134"/>
      <c r="BC22" s="134"/>
      <c r="BD22" s="134"/>
      <c r="BE22" s="134"/>
      <c r="BF22" s="134"/>
      <c r="BG22" s="134"/>
      <c r="BH22" s="134"/>
      <c r="BI22" s="134"/>
      <c r="BJ22" s="134"/>
      <c r="BK22" s="134"/>
      <c r="BL22" s="134"/>
      <c r="BM22" s="134"/>
      <c r="BN22" s="134"/>
      <c r="BO22" s="134"/>
      <c r="BP22" s="134"/>
      <c r="BQ22" s="134"/>
      <c r="BR22" s="134"/>
      <c r="BS22" s="134"/>
      <c r="BT22" s="134"/>
      <c r="BU22" s="134"/>
    </row>
    <row r="23" spans="1:73" ht="22.9" thickTop="1" thickBot="1" x14ac:dyDescent="0.6">
      <c r="A23" s="825"/>
      <c r="B23" s="826"/>
      <c r="C23" s="826"/>
      <c r="D23" s="826"/>
      <c r="E23" s="826"/>
      <c r="F23" s="647"/>
      <c r="G23" s="648"/>
      <c r="H23" s="668" t="s">
        <v>110</v>
      </c>
      <c r="I23" s="669"/>
      <c r="J23" s="669"/>
      <c r="K23" s="669"/>
      <c r="L23" s="670"/>
      <c r="M23" s="94">
        <f>SUM(M18:M22)</f>
        <v>0</v>
      </c>
      <c r="N23" s="206">
        <f t="shared" si="28"/>
        <v>0</v>
      </c>
      <c r="O23" s="207">
        <f t="shared" si="29"/>
        <v>0</v>
      </c>
      <c r="P23" s="208">
        <f t="shared" si="30"/>
        <v>0</v>
      </c>
      <c r="Q23" s="113">
        <f t="shared" si="31"/>
        <v>0</v>
      </c>
      <c r="R23" s="113">
        <f>M23/365</f>
        <v>0</v>
      </c>
      <c r="S23" s="113">
        <f t="shared" si="33"/>
        <v>0</v>
      </c>
      <c r="T23" s="113">
        <f t="shared" si="34"/>
        <v>0</v>
      </c>
      <c r="U23" s="113">
        <f>M23-T23</f>
        <v>0</v>
      </c>
      <c r="V23" s="113">
        <f t="shared" si="36"/>
        <v>0</v>
      </c>
      <c r="W23" s="113">
        <f t="shared" si="37"/>
        <v>0</v>
      </c>
      <c r="X23" s="113">
        <f t="shared" si="38"/>
        <v>0</v>
      </c>
      <c r="Y23" s="109"/>
      <c r="Z23" s="109"/>
      <c r="AA23" s="109"/>
      <c r="AB23" s="139"/>
      <c r="AC23" s="205">
        <f>IF(SUM(AC18:AC22)&gt;6,6,SUM(AC18:AC22))</f>
        <v>0</v>
      </c>
      <c r="AD23" s="134"/>
      <c r="AE23" s="134"/>
      <c r="AF23" s="134"/>
      <c r="AG23" s="134"/>
      <c r="AH23" s="134"/>
      <c r="AI23" s="134"/>
      <c r="AJ23" s="134"/>
      <c r="AK23" s="134"/>
      <c r="AL23" s="134"/>
      <c r="AM23" s="134"/>
      <c r="AN23" s="134"/>
      <c r="AO23" s="134"/>
      <c r="AP23" s="134"/>
      <c r="AQ23" s="134"/>
      <c r="AR23" s="134"/>
      <c r="AS23" s="134"/>
      <c r="AT23" s="134"/>
      <c r="AU23" s="134"/>
      <c r="AV23" s="134"/>
      <c r="AW23" s="134"/>
      <c r="AX23" s="134"/>
      <c r="AY23" s="134"/>
      <c r="AZ23" s="134"/>
      <c r="BA23" s="134"/>
      <c r="BB23" s="134"/>
      <c r="BC23" s="134"/>
      <c r="BD23" s="134"/>
      <c r="BE23" s="134"/>
      <c r="BF23" s="134"/>
      <c r="BG23" s="134"/>
      <c r="BH23" s="134"/>
      <c r="BI23" s="134"/>
      <c r="BJ23" s="134"/>
      <c r="BK23" s="134"/>
      <c r="BL23" s="134"/>
      <c r="BM23" s="134"/>
      <c r="BN23" s="134"/>
      <c r="BO23" s="134"/>
      <c r="BP23" s="134"/>
      <c r="BQ23" s="134"/>
      <c r="BR23" s="134"/>
      <c r="BS23" s="134"/>
      <c r="BT23" s="134"/>
      <c r="BU23" s="134"/>
    </row>
    <row r="24" spans="1:73" ht="22.9" x14ac:dyDescent="0.4">
      <c r="A24" s="263"/>
      <c r="B24" s="263"/>
      <c r="C24" s="263"/>
      <c r="D24" s="263"/>
      <c r="E24" s="263"/>
      <c r="F24" s="263"/>
      <c r="G24" s="263"/>
      <c r="H24" s="143"/>
      <c r="I24" s="144"/>
      <c r="J24" s="145"/>
      <c r="K24" s="145"/>
      <c r="L24" s="145"/>
      <c r="M24" s="140"/>
      <c r="N24" s="146"/>
      <c r="O24" s="146"/>
      <c r="P24" s="146"/>
      <c r="Q24" s="109"/>
      <c r="R24" s="109"/>
      <c r="S24" s="109"/>
      <c r="T24" s="109"/>
      <c r="U24" s="109"/>
      <c r="V24" s="109"/>
      <c r="W24" s="109"/>
      <c r="X24" s="109"/>
      <c r="Y24" s="109"/>
      <c r="Z24" s="109"/>
      <c r="AA24" s="109"/>
      <c r="AB24" s="139"/>
      <c r="AC24" s="147"/>
      <c r="AD24" s="134"/>
      <c r="AE24" s="134"/>
      <c r="AF24" s="134"/>
      <c r="AG24" s="134"/>
      <c r="AH24" s="134"/>
      <c r="AI24" s="134"/>
      <c r="AJ24" s="134"/>
      <c r="AK24" s="134"/>
      <c r="AL24" s="134"/>
      <c r="AM24" s="134"/>
      <c r="AN24" s="134"/>
      <c r="AO24" s="134"/>
      <c r="AP24" s="134"/>
      <c r="AQ24" s="134"/>
      <c r="AR24" s="134"/>
      <c r="AS24" s="134"/>
      <c r="AT24" s="134"/>
      <c r="AU24" s="134"/>
      <c r="AV24" s="134"/>
      <c r="AW24" s="134"/>
      <c r="AX24" s="134"/>
      <c r="AY24" s="134"/>
      <c r="AZ24" s="134"/>
      <c r="BA24" s="134"/>
      <c r="BB24" s="134"/>
      <c r="BC24" s="134"/>
      <c r="BD24" s="134"/>
      <c r="BE24" s="134"/>
      <c r="BF24" s="134"/>
      <c r="BG24" s="134"/>
      <c r="BH24" s="134"/>
      <c r="BI24" s="134"/>
      <c r="BJ24" s="134"/>
      <c r="BK24" s="134"/>
      <c r="BL24" s="134"/>
      <c r="BM24" s="134"/>
      <c r="BN24" s="134"/>
      <c r="BO24" s="134"/>
      <c r="BP24" s="134"/>
      <c r="BQ24" s="134"/>
      <c r="BR24" s="134"/>
      <c r="BS24" s="134"/>
      <c r="BT24" s="134"/>
      <c r="BU24" s="134"/>
    </row>
    <row r="25" spans="1:73" ht="22.5" thickBot="1" x14ac:dyDescent="0.6">
      <c r="A25" s="263"/>
      <c r="B25" s="263"/>
      <c r="C25" s="263"/>
      <c r="D25" s="263"/>
      <c r="E25" s="263"/>
      <c r="F25" s="263"/>
      <c r="G25" s="263"/>
      <c r="H25" s="139"/>
      <c r="I25" s="139"/>
      <c r="J25" s="139"/>
      <c r="K25" s="139"/>
      <c r="L25" s="139"/>
      <c r="M25" s="140"/>
      <c r="N25" s="141" t="s">
        <v>85</v>
      </c>
      <c r="O25" s="141" t="s">
        <v>86</v>
      </c>
      <c r="P25" s="141" t="s">
        <v>87</v>
      </c>
      <c r="Q25" s="113"/>
      <c r="R25" s="113"/>
      <c r="S25" s="113"/>
      <c r="T25" s="113"/>
      <c r="U25" s="113"/>
      <c r="V25" s="113"/>
      <c r="W25" s="113"/>
      <c r="X25" s="113"/>
      <c r="Y25" s="109"/>
      <c r="Z25" s="109"/>
      <c r="AA25" s="109"/>
      <c r="AB25" s="139"/>
      <c r="AC25" s="142" t="s">
        <v>103</v>
      </c>
      <c r="AD25" s="134"/>
      <c r="AE25" s="134"/>
      <c r="AF25" s="134"/>
      <c r="AG25" s="134"/>
      <c r="AH25" s="134"/>
      <c r="AI25" s="134"/>
      <c r="AJ25" s="134"/>
      <c r="AK25" s="134"/>
      <c r="AL25" s="134"/>
      <c r="AM25" s="134"/>
      <c r="AN25" s="134"/>
      <c r="AO25" s="134"/>
      <c r="AP25" s="134"/>
      <c r="AQ25" s="134"/>
      <c r="AR25" s="134"/>
      <c r="AS25" s="134"/>
      <c r="AT25" s="134"/>
      <c r="AU25" s="134"/>
      <c r="AV25" s="134"/>
      <c r="AW25" s="134"/>
      <c r="AX25" s="134"/>
      <c r="AY25" s="134"/>
      <c r="AZ25" s="134"/>
      <c r="BA25" s="134"/>
      <c r="BB25" s="134"/>
      <c r="BC25" s="134"/>
      <c r="BD25" s="134"/>
      <c r="BE25" s="134"/>
      <c r="BF25" s="134"/>
      <c r="BG25" s="134"/>
      <c r="BH25" s="134"/>
      <c r="BI25" s="134"/>
      <c r="BJ25" s="134"/>
      <c r="BK25" s="134"/>
      <c r="BL25" s="134"/>
      <c r="BM25" s="134"/>
      <c r="BN25" s="134"/>
      <c r="BO25" s="134"/>
      <c r="BP25" s="134"/>
      <c r="BQ25" s="134"/>
      <c r="BR25" s="134"/>
      <c r="BS25" s="134"/>
      <c r="BT25" s="134"/>
      <c r="BU25" s="134"/>
    </row>
    <row r="26" spans="1:73" ht="23.25" thickTop="1" thickBot="1" x14ac:dyDescent="0.6">
      <c r="A26" s="814" t="s">
        <v>102</v>
      </c>
      <c r="B26" s="815"/>
      <c r="C26" s="815"/>
      <c r="D26" s="815"/>
      <c r="E26" s="815"/>
      <c r="F26" s="815"/>
      <c r="G26" s="816"/>
      <c r="H26" s="273" t="s">
        <v>37</v>
      </c>
      <c r="I26" s="718" t="s">
        <v>150</v>
      </c>
      <c r="J26" s="719"/>
      <c r="K26" s="719"/>
      <c r="L26" s="720"/>
      <c r="M26" s="99">
        <f>SUMIFS(M6:M15,G6:G15,"AA",H6:H15,"ss")</f>
        <v>0</v>
      </c>
      <c r="N26" s="130">
        <f t="shared" ref="N26:N31" si="39">FLOOR(R26,1)</f>
        <v>0</v>
      </c>
      <c r="O26" s="131">
        <f t="shared" ref="O26:O31" si="40">FLOOR(V26,1)</f>
        <v>0</v>
      </c>
      <c r="P26" s="132">
        <f t="shared" ref="P26:P31" si="41">U26-X26</f>
        <v>0</v>
      </c>
      <c r="Q26" s="113">
        <f t="shared" ref="Q26:Q31" si="42">T26+X26+Y26</f>
        <v>0</v>
      </c>
      <c r="R26" s="113">
        <f t="shared" ref="R26:R30" si="43">M26/365</f>
        <v>0</v>
      </c>
      <c r="S26" s="113">
        <f t="shared" ref="S26:S31" si="44">FLOOR(R26,1)</f>
        <v>0</v>
      </c>
      <c r="T26" s="113">
        <f t="shared" ref="T26:T31" si="45">S26*365</f>
        <v>0</v>
      </c>
      <c r="U26" s="113">
        <f t="shared" ref="U26:U30" si="46">M26-T26</f>
        <v>0</v>
      </c>
      <c r="V26" s="113">
        <f t="shared" ref="V26:V31" si="47">U26/30</f>
        <v>0</v>
      </c>
      <c r="W26" s="113">
        <f t="shared" ref="W26:W31" si="48">FLOOR(V26,1)</f>
        <v>0</v>
      </c>
      <c r="X26" s="113">
        <f t="shared" ref="X26:X31" si="49">W26*30</f>
        <v>0</v>
      </c>
      <c r="Y26" s="109"/>
      <c r="Z26" s="109"/>
      <c r="AA26" s="109"/>
      <c r="AB26" s="139"/>
      <c r="AC26" s="133">
        <f>ROUND(IF(IF(O26&gt;12,6,O26*0.5)+IF(P26&gt;15,0.5,0)+IF(N26&gt;0,6,0)&gt;12,6,IF(O26&gt;12,6,O26*0.5)+IF(P26&gt;15,0.5,0)+IF(N26&gt;0,6,0)),3)</f>
        <v>0</v>
      </c>
      <c r="AD26" s="134"/>
      <c r="AE26" s="134"/>
      <c r="AF26" s="134"/>
      <c r="AG26" s="134"/>
      <c r="AH26" s="134"/>
      <c r="AI26" s="134"/>
      <c r="AJ26" s="134"/>
      <c r="AK26" s="134"/>
      <c r="AL26" s="134"/>
      <c r="AM26" s="134"/>
      <c r="AN26" s="134"/>
      <c r="AO26" s="134"/>
      <c r="AP26" s="134"/>
      <c r="AQ26" s="134"/>
      <c r="AR26" s="134"/>
      <c r="AS26" s="134"/>
      <c r="AT26" s="134"/>
      <c r="AU26" s="134"/>
      <c r="AV26" s="134"/>
      <c r="AW26" s="134"/>
      <c r="AX26" s="134"/>
      <c r="AY26" s="134"/>
      <c r="AZ26" s="134"/>
      <c r="BA26" s="134"/>
      <c r="BB26" s="134"/>
      <c r="BC26" s="134"/>
      <c r="BD26" s="134"/>
      <c r="BE26" s="134"/>
      <c r="BF26" s="134"/>
      <c r="BG26" s="134"/>
      <c r="BH26" s="134"/>
      <c r="BI26" s="134"/>
      <c r="BJ26" s="134"/>
      <c r="BK26" s="134"/>
      <c r="BL26" s="134"/>
      <c r="BM26" s="134"/>
      <c r="BN26" s="134"/>
      <c r="BO26" s="134"/>
      <c r="BP26" s="134"/>
      <c r="BQ26" s="134"/>
      <c r="BR26" s="134"/>
      <c r="BS26" s="134"/>
      <c r="BT26" s="134"/>
      <c r="BU26" s="134"/>
    </row>
    <row r="27" spans="1:73" ht="22.9" thickTop="1" thickBot="1" x14ac:dyDescent="0.6">
      <c r="A27" s="808" t="s">
        <v>104</v>
      </c>
      <c r="B27" s="809"/>
      <c r="C27" s="809"/>
      <c r="D27" s="809"/>
      <c r="E27" s="809"/>
      <c r="F27" s="809"/>
      <c r="G27" s="810"/>
      <c r="H27" s="273" t="s">
        <v>37</v>
      </c>
      <c r="I27" s="718" t="s">
        <v>100</v>
      </c>
      <c r="J27" s="719"/>
      <c r="K27" s="719"/>
      <c r="L27" s="720"/>
      <c r="M27" s="99">
        <f>SUMIFS(M6:M15,G6:G15,"AA",H6:H15,"NON")</f>
        <v>0</v>
      </c>
      <c r="N27" s="121">
        <f t="shared" si="39"/>
        <v>0</v>
      </c>
      <c r="O27" s="122">
        <f t="shared" si="40"/>
        <v>0</v>
      </c>
      <c r="P27" s="123">
        <f t="shared" si="41"/>
        <v>0</v>
      </c>
      <c r="Q27" s="113">
        <f t="shared" si="42"/>
        <v>0</v>
      </c>
      <c r="R27" s="113">
        <f t="shared" si="43"/>
        <v>0</v>
      </c>
      <c r="S27" s="113">
        <f t="shared" si="44"/>
        <v>0</v>
      </c>
      <c r="T27" s="113">
        <f t="shared" si="45"/>
        <v>0</v>
      </c>
      <c r="U27" s="113">
        <f t="shared" si="46"/>
        <v>0</v>
      </c>
      <c r="V27" s="113">
        <f t="shared" si="47"/>
        <v>0</v>
      </c>
      <c r="W27" s="113">
        <f t="shared" si="48"/>
        <v>0</v>
      </c>
      <c r="X27" s="113">
        <f t="shared" si="49"/>
        <v>0</v>
      </c>
      <c r="Y27" s="109"/>
      <c r="Z27" s="109"/>
      <c r="AA27" s="109"/>
      <c r="AB27" s="139"/>
      <c r="AC27" s="133">
        <f>IF(IF(O27&gt;12,3,O27*0.25)+IF(P27&gt;15,0.25,0)+IF(N27&gt;0,3,0)&gt;12,6,IF(O27&gt;12,3,O27*0.25)+IF(P27&gt;15,0.25,0)+IF(N27&gt;0,3,0))</f>
        <v>0</v>
      </c>
      <c r="AD27" s="134"/>
      <c r="AE27" s="134"/>
      <c r="AF27" s="134"/>
      <c r="AG27" s="134"/>
      <c r="AH27" s="134"/>
      <c r="AI27" s="134"/>
      <c r="AJ27" s="134"/>
      <c r="AK27" s="134"/>
      <c r="AL27" s="134"/>
      <c r="AM27" s="134"/>
      <c r="AN27" s="134"/>
      <c r="AO27" s="134"/>
      <c r="AP27" s="134"/>
      <c r="AQ27" s="134"/>
      <c r="AR27" s="134"/>
      <c r="AS27" s="134"/>
      <c r="AT27" s="134"/>
      <c r="AU27" s="134"/>
      <c r="AV27" s="134"/>
      <c r="AW27" s="134"/>
      <c r="AX27" s="134"/>
      <c r="AY27" s="134"/>
      <c r="AZ27" s="134"/>
      <c r="BA27" s="134"/>
      <c r="BB27" s="134"/>
      <c r="BC27" s="134"/>
      <c r="BD27" s="134"/>
      <c r="BE27" s="134"/>
      <c r="BF27" s="134"/>
      <c r="BG27" s="134"/>
      <c r="BH27" s="134"/>
      <c r="BI27" s="134"/>
      <c r="BJ27" s="134"/>
      <c r="BK27" s="134"/>
      <c r="BL27" s="134"/>
      <c r="BM27" s="134"/>
      <c r="BN27" s="134"/>
      <c r="BO27" s="134"/>
      <c r="BP27" s="134"/>
      <c r="BQ27" s="134"/>
      <c r="BR27" s="134"/>
      <c r="BS27" s="134"/>
      <c r="BT27" s="134"/>
      <c r="BU27" s="134"/>
    </row>
    <row r="28" spans="1:73" ht="22.9" thickTop="1" thickBot="1" x14ac:dyDescent="0.6">
      <c r="A28" s="811"/>
      <c r="B28" s="812"/>
      <c r="C28" s="812"/>
      <c r="D28" s="812"/>
      <c r="E28" s="812"/>
      <c r="F28" s="812"/>
      <c r="G28" s="813"/>
      <c r="H28" s="274" t="s">
        <v>101</v>
      </c>
      <c r="I28" s="718" t="s">
        <v>150</v>
      </c>
      <c r="J28" s="719"/>
      <c r="K28" s="719"/>
      <c r="L28" s="720"/>
      <c r="M28" s="99">
        <f xml:space="preserve">   SUMIFS(M6:M15,G6:G15,"ALTRO",H6:H15,"SS")   +     SUMIFS(M6:M15,G6:G15,"CS",H6:H15,"SS")+SUMIFS(M6:M15,G6:G15,"AT",H6:H15,"SS")</f>
        <v>0</v>
      </c>
      <c r="N28" s="121">
        <f t="shared" si="39"/>
        <v>0</v>
      </c>
      <c r="O28" s="122">
        <f t="shared" si="40"/>
        <v>0</v>
      </c>
      <c r="P28" s="123">
        <f t="shared" si="41"/>
        <v>0</v>
      </c>
      <c r="Q28" s="113">
        <f t="shared" si="42"/>
        <v>0</v>
      </c>
      <c r="R28" s="113">
        <f t="shared" si="43"/>
        <v>0</v>
      </c>
      <c r="S28" s="113">
        <f t="shared" si="44"/>
        <v>0</v>
      </c>
      <c r="T28" s="113">
        <f t="shared" si="45"/>
        <v>0</v>
      </c>
      <c r="U28" s="113">
        <f t="shared" si="46"/>
        <v>0</v>
      </c>
      <c r="V28" s="113">
        <f t="shared" si="47"/>
        <v>0</v>
      </c>
      <c r="W28" s="113">
        <f t="shared" si="48"/>
        <v>0</v>
      </c>
      <c r="X28" s="113">
        <f t="shared" si="49"/>
        <v>0</v>
      </c>
      <c r="Y28" s="109"/>
      <c r="Z28" s="109"/>
      <c r="AA28" s="109"/>
      <c r="AB28" s="139"/>
      <c r="AC28" s="133">
        <f>ROUND(IF(IF(O28&gt;12,1.2,O28*0.1)+IF(P28&gt;15,0.1,0)+IF(N28&gt;0,1.2,0)&gt;12,1.2,IF(O28&gt;12,1.2,O28*0.1)+IF(P28&gt;15,0.1,0)+IF(N28&gt;0,1.2,0)),3)</f>
        <v>0</v>
      </c>
      <c r="AD28" s="134"/>
      <c r="AE28" s="134"/>
      <c r="AF28" s="134"/>
      <c r="AG28" s="134"/>
      <c r="AH28" s="134"/>
      <c r="AI28" s="134"/>
      <c r="AJ28" s="134"/>
      <c r="AK28" s="134"/>
      <c r="AL28" s="134"/>
      <c r="AM28" s="134"/>
      <c r="AN28" s="134"/>
      <c r="AO28" s="134"/>
      <c r="AP28" s="134"/>
      <c r="AQ28" s="134"/>
      <c r="AR28" s="134"/>
      <c r="AS28" s="134"/>
      <c r="AT28" s="134"/>
      <c r="AU28" s="134"/>
      <c r="AV28" s="134"/>
      <c r="AW28" s="134"/>
      <c r="AX28" s="134"/>
      <c r="AY28" s="134"/>
      <c r="AZ28" s="134"/>
      <c r="BA28" s="134"/>
      <c r="BB28" s="134"/>
      <c r="BC28" s="134"/>
      <c r="BD28" s="134"/>
      <c r="BE28" s="134"/>
      <c r="BF28" s="134"/>
      <c r="BG28" s="134"/>
      <c r="BH28" s="134"/>
      <c r="BI28" s="134"/>
      <c r="BJ28" s="134"/>
      <c r="BK28" s="134"/>
      <c r="BL28" s="134"/>
      <c r="BM28" s="134"/>
      <c r="BN28" s="134"/>
      <c r="BO28" s="134"/>
      <c r="BP28" s="134"/>
      <c r="BQ28" s="134"/>
      <c r="BR28" s="134"/>
      <c r="BS28" s="134"/>
      <c r="BT28" s="134"/>
      <c r="BU28" s="134"/>
    </row>
    <row r="29" spans="1:73" ht="22.9" thickTop="1" thickBot="1" x14ac:dyDescent="0.6">
      <c r="A29" s="811"/>
      <c r="B29" s="812"/>
      <c r="C29" s="812"/>
      <c r="D29" s="812"/>
      <c r="E29" s="812"/>
      <c r="F29" s="812"/>
      <c r="G29" s="813"/>
      <c r="H29" s="274" t="s">
        <v>101</v>
      </c>
      <c r="I29" s="718" t="s">
        <v>100</v>
      </c>
      <c r="J29" s="719"/>
      <c r="K29" s="719"/>
      <c r="L29" s="720"/>
      <c r="M29" s="99">
        <f>SUMIFS(M6:M15,G6:G15,"ALTRO",H6:H15,"NON")     +SUMIFS(M6:M15,G6:G15,"cs",H6:H15,"NON")      +SUMIFS(M6:M15,G6:G15,"AT",H6:H15,"NON")</f>
        <v>0</v>
      </c>
      <c r="N29" s="121">
        <f t="shared" si="39"/>
        <v>0</v>
      </c>
      <c r="O29" s="122">
        <f t="shared" si="40"/>
        <v>0</v>
      </c>
      <c r="P29" s="123">
        <f t="shared" si="41"/>
        <v>0</v>
      </c>
      <c r="Q29" s="113">
        <f t="shared" si="42"/>
        <v>0</v>
      </c>
      <c r="R29" s="113">
        <f t="shared" si="43"/>
        <v>0</v>
      </c>
      <c r="S29" s="113">
        <f t="shared" si="44"/>
        <v>0</v>
      </c>
      <c r="T29" s="113">
        <f t="shared" si="45"/>
        <v>0</v>
      </c>
      <c r="U29" s="113">
        <f t="shared" si="46"/>
        <v>0</v>
      </c>
      <c r="V29" s="113">
        <f t="shared" si="47"/>
        <v>0</v>
      </c>
      <c r="W29" s="113">
        <f t="shared" si="48"/>
        <v>0</v>
      </c>
      <c r="X29" s="113">
        <f t="shared" si="49"/>
        <v>0</v>
      </c>
      <c r="Y29" s="109"/>
      <c r="Z29" s="109"/>
      <c r="AA29" s="109"/>
      <c r="AB29" s="139"/>
      <c r="AC29" s="133">
        <f>ROUND(IF(IF(O29&gt;12,0.6,O29*0.05)+IF(P29&gt;15,0.05,0)+IF(N29&gt;0,0.6,0)&gt;12,0.6,IF(O29&gt;12,0.6,O29*0.05)+IF(P29&gt;15,0.05,0)+IF(N29&gt;0,0.6,0)),3)</f>
        <v>0</v>
      </c>
      <c r="AD29" s="134"/>
      <c r="AE29" s="134"/>
      <c r="AF29" s="134"/>
      <c r="AG29" s="134"/>
      <c r="AH29" s="134"/>
      <c r="AI29" s="134"/>
      <c r="AJ29" s="134"/>
      <c r="AK29" s="134"/>
      <c r="AL29" s="134"/>
      <c r="AM29" s="134"/>
      <c r="AN29" s="134"/>
      <c r="AO29" s="134"/>
      <c r="AP29" s="134"/>
      <c r="AQ29" s="134"/>
      <c r="AR29" s="134"/>
      <c r="AS29" s="134"/>
      <c r="AT29" s="134"/>
      <c r="AU29" s="134"/>
      <c r="AV29" s="134"/>
      <c r="AW29" s="134"/>
      <c r="AX29" s="134"/>
      <c r="AY29" s="134"/>
      <c r="AZ29" s="134"/>
      <c r="BA29" s="134"/>
      <c r="BB29" s="134"/>
      <c r="BC29" s="134"/>
      <c r="BD29" s="134"/>
      <c r="BE29" s="134"/>
      <c r="BF29" s="134"/>
      <c r="BG29" s="134"/>
      <c r="BH29" s="134"/>
      <c r="BI29" s="134"/>
      <c r="BJ29" s="134"/>
      <c r="BK29" s="134"/>
      <c r="BL29" s="134"/>
      <c r="BM29" s="134"/>
      <c r="BN29" s="134"/>
      <c r="BO29" s="134"/>
      <c r="BP29" s="134"/>
      <c r="BQ29" s="134"/>
      <c r="BR29" s="134"/>
      <c r="BS29" s="134"/>
      <c r="BT29" s="134"/>
      <c r="BU29" s="134"/>
    </row>
    <row r="30" spans="1:73" ht="22.9" thickTop="1" thickBot="1" x14ac:dyDescent="0.6">
      <c r="A30" s="817" t="s">
        <v>109</v>
      </c>
      <c r="B30" s="818"/>
      <c r="C30" s="818"/>
      <c r="D30" s="818"/>
      <c r="E30" s="818"/>
      <c r="F30" s="770" t="str">
        <f>IF(+Anno_1=0,"",+Anno_1)</f>
        <v/>
      </c>
      <c r="G30" s="771"/>
      <c r="H30" s="274" t="s">
        <v>101</v>
      </c>
      <c r="I30" s="718" t="s">
        <v>154</v>
      </c>
      <c r="J30" s="719"/>
      <c r="K30" s="719"/>
      <c r="L30" s="720"/>
      <c r="M30" s="194">
        <f>SUMIFS(M6:M15,G6:G15,"ALTRO",H6:H15,"ENTE")</f>
        <v>0</v>
      </c>
      <c r="N30" s="118">
        <f t="shared" si="39"/>
        <v>0</v>
      </c>
      <c r="O30" s="119">
        <f t="shared" si="40"/>
        <v>0</v>
      </c>
      <c r="P30" s="120">
        <f t="shared" si="41"/>
        <v>0</v>
      </c>
      <c r="Q30" s="113">
        <f t="shared" si="42"/>
        <v>0</v>
      </c>
      <c r="R30" s="113">
        <f t="shared" si="43"/>
        <v>0</v>
      </c>
      <c r="S30" s="113">
        <f t="shared" si="44"/>
        <v>0</v>
      </c>
      <c r="T30" s="113">
        <f t="shared" si="45"/>
        <v>0</v>
      </c>
      <c r="U30" s="113">
        <f t="shared" si="46"/>
        <v>0</v>
      </c>
      <c r="V30" s="113">
        <f t="shared" si="47"/>
        <v>0</v>
      </c>
      <c r="W30" s="113">
        <f t="shared" si="48"/>
        <v>0</v>
      </c>
      <c r="X30" s="113">
        <f t="shared" si="49"/>
        <v>0</v>
      </c>
      <c r="Y30" s="109"/>
      <c r="Z30" s="109"/>
      <c r="AA30" s="109"/>
      <c r="AB30" s="139"/>
      <c r="AC30" s="133">
        <f>ROUND(IF(IF(O30&gt;12,0.6,O30*0.05)+IF(P30&gt;15,0.05,0)+IF(N30&gt;0,0.6,0)&gt;12,0.6,IF(O30&gt;12,0.6,O30*0.05)+IF(P30&gt;15,0.05,0)+IF(N30&gt;0,0.6,0)),3)</f>
        <v>0</v>
      </c>
      <c r="AD30" s="134"/>
      <c r="AE30" s="134"/>
      <c r="AF30" s="134"/>
      <c r="AG30" s="134"/>
      <c r="AH30" s="134"/>
      <c r="AI30" s="134"/>
      <c r="AJ30" s="134"/>
      <c r="AK30" s="134"/>
      <c r="AL30" s="134"/>
      <c r="AM30" s="134"/>
      <c r="AN30" s="134"/>
      <c r="AO30" s="134"/>
      <c r="AP30" s="134"/>
      <c r="AQ30" s="134"/>
      <c r="AR30" s="134"/>
      <c r="AS30" s="134"/>
      <c r="AT30" s="134"/>
      <c r="AU30" s="134"/>
      <c r="AV30" s="134"/>
      <c r="AW30" s="134"/>
      <c r="AX30" s="134"/>
      <c r="AY30" s="134"/>
      <c r="AZ30" s="134"/>
      <c r="BA30" s="134"/>
      <c r="BB30" s="134"/>
      <c r="BC30" s="134"/>
      <c r="BD30" s="134"/>
      <c r="BE30" s="134"/>
      <c r="BF30" s="134"/>
      <c r="BG30" s="134"/>
      <c r="BH30" s="134"/>
      <c r="BI30" s="134"/>
      <c r="BJ30" s="134"/>
      <c r="BK30" s="134"/>
      <c r="BL30" s="134"/>
      <c r="BM30" s="134"/>
      <c r="BN30" s="134"/>
      <c r="BO30" s="134"/>
      <c r="BP30" s="134"/>
      <c r="BQ30" s="134"/>
      <c r="BR30" s="134"/>
      <c r="BS30" s="134"/>
      <c r="BT30" s="134"/>
      <c r="BU30" s="134"/>
    </row>
    <row r="31" spans="1:73" ht="22.9" thickTop="1" thickBot="1" x14ac:dyDescent="0.6">
      <c r="A31" s="819"/>
      <c r="B31" s="820"/>
      <c r="C31" s="820"/>
      <c r="D31" s="820"/>
      <c r="E31" s="820"/>
      <c r="F31" s="772"/>
      <c r="G31" s="773"/>
      <c r="H31" s="668" t="s">
        <v>110</v>
      </c>
      <c r="I31" s="669"/>
      <c r="J31" s="669"/>
      <c r="K31" s="669"/>
      <c r="L31" s="670"/>
      <c r="M31" s="98">
        <f>SUM(M26:M30)</f>
        <v>0</v>
      </c>
      <c r="N31" s="209">
        <f t="shared" si="39"/>
        <v>0</v>
      </c>
      <c r="O31" s="207">
        <f t="shared" si="40"/>
        <v>0</v>
      </c>
      <c r="P31" s="208">
        <f t="shared" si="41"/>
        <v>0</v>
      </c>
      <c r="Q31" s="113">
        <f t="shared" si="42"/>
        <v>0</v>
      </c>
      <c r="R31" s="113">
        <f>M31/365</f>
        <v>0</v>
      </c>
      <c r="S31" s="113">
        <f t="shared" si="44"/>
        <v>0</v>
      </c>
      <c r="T31" s="113">
        <f t="shared" si="45"/>
        <v>0</v>
      </c>
      <c r="U31" s="113">
        <f>M31-T31</f>
        <v>0</v>
      </c>
      <c r="V31" s="113">
        <f t="shared" si="47"/>
        <v>0</v>
      </c>
      <c r="W31" s="113">
        <f t="shared" si="48"/>
        <v>0</v>
      </c>
      <c r="X31" s="113">
        <f t="shared" si="49"/>
        <v>0</v>
      </c>
      <c r="Y31" s="109"/>
      <c r="Z31" s="109"/>
      <c r="AA31" s="109"/>
      <c r="AB31" s="139"/>
      <c r="AC31" s="205">
        <f>IF(SUM(AC26:AC30)&gt;6,6,SUM(AC26:AC30))</f>
        <v>0</v>
      </c>
      <c r="AD31" s="134"/>
      <c r="AE31" s="134"/>
      <c r="AF31" s="134"/>
      <c r="AG31" s="134"/>
      <c r="AH31" s="134"/>
      <c r="AI31" s="134"/>
      <c r="AJ31" s="134"/>
      <c r="AK31" s="134"/>
      <c r="AL31" s="134"/>
      <c r="AM31" s="134"/>
      <c r="AN31" s="134"/>
      <c r="AO31" s="134"/>
      <c r="AP31" s="134"/>
      <c r="AQ31" s="134"/>
      <c r="AR31" s="134"/>
      <c r="AS31" s="134"/>
      <c r="AT31" s="134"/>
      <c r="AU31" s="134"/>
      <c r="AV31" s="134"/>
      <c r="AW31" s="134"/>
      <c r="AX31" s="134"/>
      <c r="AY31" s="134"/>
      <c r="AZ31" s="134"/>
      <c r="BA31" s="134"/>
      <c r="BB31" s="134"/>
      <c r="BC31" s="134"/>
      <c r="BD31" s="134"/>
      <c r="BE31" s="134"/>
      <c r="BF31" s="134"/>
      <c r="BG31" s="134"/>
      <c r="BH31" s="134"/>
      <c r="BI31" s="134"/>
      <c r="BJ31" s="134"/>
      <c r="BK31" s="134"/>
      <c r="BL31" s="134"/>
      <c r="BM31" s="134"/>
      <c r="BN31" s="134"/>
      <c r="BO31" s="134"/>
      <c r="BP31" s="134"/>
      <c r="BQ31" s="134"/>
      <c r="BR31" s="134"/>
      <c r="BS31" s="134"/>
      <c r="BT31" s="134"/>
      <c r="BU31" s="134"/>
    </row>
    <row r="32" spans="1:73" ht="22.9" x14ac:dyDescent="0.4">
      <c r="A32" s="263"/>
      <c r="B32" s="263"/>
      <c r="C32" s="263"/>
      <c r="D32" s="263"/>
      <c r="E32" s="263"/>
      <c r="F32" s="263"/>
      <c r="G32" s="263"/>
      <c r="H32" s="143"/>
      <c r="I32" s="144"/>
      <c r="J32" s="145"/>
      <c r="K32" s="145"/>
      <c r="L32" s="145"/>
      <c r="M32" s="140"/>
      <c r="N32" s="146"/>
      <c r="O32" s="146"/>
      <c r="P32" s="146"/>
      <c r="Q32" s="139"/>
      <c r="R32" s="139"/>
      <c r="S32" s="139"/>
      <c r="T32" s="139"/>
      <c r="U32" s="139"/>
      <c r="V32" s="139"/>
      <c r="W32" s="139"/>
      <c r="X32" s="139"/>
      <c r="Y32" s="139"/>
      <c r="Z32" s="139"/>
      <c r="AA32" s="139"/>
      <c r="AB32" s="139"/>
      <c r="AC32" s="148"/>
      <c r="AD32" s="134"/>
      <c r="AE32" s="134"/>
      <c r="AF32" s="134"/>
      <c r="AG32" s="134"/>
      <c r="AH32" s="134"/>
      <c r="AI32" s="134"/>
      <c r="AJ32" s="134"/>
      <c r="AK32" s="134"/>
      <c r="AL32" s="134"/>
      <c r="AM32" s="134"/>
      <c r="AN32" s="134"/>
      <c r="AO32" s="134"/>
      <c r="AP32" s="134"/>
      <c r="AQ32" s="134"/>
      <c r="AR32" s="134"/>
      <c r="AS32" s="134"/>
      <c r="AT32" s="134"/>
      <c r="AU32" s="134"/>
      <c r="AV32" s="134"/>
      <c r="AW32" s="134"/>
      <c r="AX32" s="134"/>
      <c r="AY32" s="134"/>
      <c r="AZ32" s="134"/>
      <c r="BA32" s="134"/>
      <c r="BB32" s="134"/>
      <c r="BC32" s="134"/>
      <c r="BD32" s="134"/>
      <c r="BE32" s="134"/>
      <c r="BF32" s="134"/>
      <c r="BG32" s="134"/>
      <c r="BH32" s="134"/>
      <c r="BI32" s="134"/>
      <c r="BJ32" s="134"/>
      <c r="BK32" s="134"/>
      <c r="BL32" s="134"/>
      <c r="BM32" s="134"/>
      <c r="BN32" s="134"/>
      <c r="BO32" s="134"/>
      <c r="BP32" s="134"/>
      <c r="BQ32" s="134"/>
      <c r="BR32" s="134"/>
      <c r="BS32" s="134"/>
      <c r="BT32" s="134"/>
      <c r="BU32" s="134"/>
    </row>
    <row r="33" spans="1:73" ht="22.5" thickBot="1" x14ac:dyDescent="0.6">
      <c r="A33" s="263"/>
      <c r="B33" s="263"/>
      <c r="C33" s="263"/>
      <c r="D33" s="263"/>
      <c r="E33" s="263"/>
      <c r="F33" s="263"/>
      <c r="G33" s="263"/>
      <c r="H33" s="139"/>
      <c r="I33" s="139"/>
      <c r="J33" s="139"/>
      <c r="K33" s="139"/>
      <c r="L33" s="139"/>
      <c r="M33" s="140"/>
      <c r="N33" s="141" t="s">
        <v>85</v>
      </c>
      <c r="O33" s="141" t="s">
        <v>86</v>
      </c>
      <c r="P33" s="141" t="s">
        <v>87</v>
      </c>
      <c r="Q33" s="149"/>
      <c r="R33" s="149"/>
      <c r="S33" s="149"/>
      <c r="T33" s="149"/>
      <c r="U33" s="149"/>
      <c r="V33" s="149"/>
      <c r="W33" s="149"/>
      <c r="X33" s="149"/>
      <c r="Y33" s="139"/>
      <c r="Z33" s="139"/>
      <c r="AA33" s="139"/>
      <c r="AB33" s="139"/>
      <c r="AC33" s="142" t="s">
        <v>103</v>
      </c>
      <c r="AD33" s="134"/>
      <c r="AE33" s="134"/>
      <c r="AF33" s="134"/>
      <c r="AG33" s="134"/>
      <c r="AH33" s="134"/>
      <c r="AI33" s="134"/>
      <c r="AJ33" s="134"/>
      <c r="AK33" s="134"/>
      <c r="AL33" s="134"/>
      <c r="AM33" s="134"/>
      <c r="AN33" s="134"/>
      <c r="AO33" s="134"/>
      <c r="AP33" s="134"/>
      <c r="AQ33" s="134"/>
      <c r="AR33" s="134"/>
      <c r="AS33" s="134"/>
      <c r="AT33" s="134"/>
      <c r="AU33" s="134"/>
      <c r="AV33" s="134"/>
      <c r="AW33" s="134"/>
      <c r="AX33" s="134"/>
      <c r="AY33" s="134"/>
      <c r="AZ33" s="134"/>
      <c r="BA33" s="134"/>
      <c r="BB33" s="134"/>
      <c r="BC33" s="134"/>
      <c r="BD33" s="134"/>
      <c r="BE33" s="134"/>
      <c r="BF33" s="134"/>
      <c r="BG33" s="134"/>
      <c r="BH33" s="134"/>
      <c r="BI33" s="134"/>
      <c r="BJ33" s="134"/>
      <c r="BK33" s="134"/>
      <c r="BL33" s="134"/>
      <c r="BM33" s="134"/>
      <c r="BN33" s="134"/>
      <c r="BO33" s="134"/>
      <c r="BP33" s="134"/>
      <c r="BQ33" s="134"/>
      <c r="BR33" s="134"/>
      <c r="BS33" s="134"/>
      <c r="BT33" s="134"/>
      <c r="BU33" s="134"/>
    </row>
    <row r="34" spans="1:73" ht="23.25" thickTop="1" thickBot="1" x14ac:dyDescent="0.6">
      <c r="A34" s="799" t="s">
        <v>102</v>
      </c>
      <c r="B34" s="800"/>
      <c r="C34" s="800"/>
      <c r="D34" s="800"/>
      <c r="E34" s="800"/>
      <c r="F34" s="800"/>
      <c r="G34" s="801"/>
      <c r="H34" s="273" t="s">
        <v>61</v>
      </c>
      <c r="I34" s="718" t="s">
        <v>150</v>
      </c>
      <c r="J34" s="719"/>
      <c r="K34" s="719"/>
      <c r="L34" s="720"/>
      <c r="M34" s="99">
        <f>SUMIFS(M6:M15,G6:G15,"AT",H6:H15,"ss")</f>
        <v>0</v>
      </c>
      <c r="N34" s="130">
        <f t="shared" ref="N34:N39" si="50">FLOOR(R34,1)</f>
        <v>0</v>
      </c>
      <c r="O34" s="131">
        <f t="shared" ref="O34:O39" si="51">FLOOR(V34,1)</f>
        <v>0</v>
      </c>
      <c r="P34" s="132">
        <f t="shared" ref="P34:P39" si="52">U34-X34</f>
        <v>0</v>
      </c>
      <c r="Q34" s="113">
        <f t="shared" ref="Q34:Q39" si="53">T34+X34+Y34</f>
        <v>0</v>
      </c>
      <c r="R34" s="113">
        <f t="shared" ref="R34:R38" si="54">M34/365</f>
        <v>0</v>
      </c>
      <c r="S34" s="113">
        <f t="shared" ref="S34:S39" si="55">FLOOR(R34,1)</f>
        <v>0</v>
      </c>
      <c r="T34" s="113">
        <f t="shared" ref="T34:T39" si="56">S34*365</f>
        <v>0</v>
      </c>
      <c r="U34" s="113">
        <f t="shared" ref="U34:U38" si="57">M34-T34</f>
        <v>0</v>
      </c>
      <c r="V34" s="113">
        <f t="shared" ref="V34:V39" si="58">U34/30</f>
        <v>0</v>
      </c>
      <c r="W34" s="113">
        <f t="shared" ref="W34:W39" si="59">FLOOR(V34,1)</f>
        <v>0</v>
      </c>
      <c r="X34" s="113">
        <f t="shared" ref="X34:X39" si="60">W34*30</f>
        <v>0</v>
      </c>
      <c r="Y34" s="109"/>
      <c r="Z34" s="109"/>
      <c r="AA34" s="109"/>
      <c r="AB34" s="139"/>
      <c r="AC34" s="133">
        <f>ROUND(IF(IF(O34&gt;12,6,O34*0.5)+IF(P34&gt;15,0.5,0)+IF(N34&gt;0,6,0)&gt;12,6,IF(O34&gt;12,6,O34*0.5)+IF(P34&gt;15,0.5,0)+IF(N34&gt;0,6,0)),3)</f>
        <v>0</v>
      </c>
      <c r="AD34" s="134"/>
      <c r="AE34" s="134"/>
      <c r="AF34" s="134"/>
      <c r="AG34" s="134"/>
      <c r="AH34" s="134"/>
      <c r="AI34" s="134"/>
      <c r="AJ34" s="134"/>
      <c r="AK34" s="134"/>
      <c r="AL34" s="134"/>
      <c r="AM34" s="134"/>
      <c r="AN34" s="134"/>
      <c r="AO34" s="134"/>
      <c r="AP34" s="134"/>
      <c r="AQ34" s="134"/>
      <c r="AR34" s="134"/>
      <c r="AS34" s="134"/>
      <c r="AT34" s="134"/>
      <c r="AU34" s="134"/>
      <c r="AV34" s="134"/>
      <c r="AW34" s="134"/>
      <c r="AX34" s="134"/>
      <c r="AY34" s="134"/>
      <c r="AZ34" s="134"/>
      <c r="BA34" s="134"/>
      <c r="BB34" s="134"/>
      <c r="BC34" s="134"/>
      <c r="BD34" s="134"/>
      <c r="BE34" s="134"/>
      <c r="BF34" s="134"/>
      <c r="BG34" s="134"/>
      <c r="BH34" s="134"/>
      <c r="BI34" s="134"/>
      <c r="BJ34" s="134"/>
      <c r="BK34" s="134"/>
      <c r="BL34" s="134"/>
      <c r="BM34" s="134"/>
      <c r="BN34" s="134"/>
      <c r="BO34" s="134"/>
      <c r="BP34" s="134"/>
      <c r="BQ34" s="134"/>
      <c r="BR34" s="134"/>
      <c r="BS34" s="134"/>
      <c r="BT34" s="134"/>
      <c r="BU34" s="134"/>
    </row>
    <row r="35" spans="1:73" ht="22.9" thickTop="1" thickBot="1" x14ac:dyDescent="0.6">
      <c r="A35" s="802" t="s">
        <v>106</v>
      </c>
      <c r="B35" s="803"/>
      <c r="C35" s="803"/>
      <c r="D35" s="803"/>
      <c r="E35" s="803"/>
      <c r="F35" s="803"/>
      <c r="G35" s="804"/>
      <c r="H35" s="273" t="s">
        <v>61</v>
      </c>
      <c r="I35" s="718" t="s">
        <v>100</v>
      </c>
      <c r="J35" s="719"/>
      <c r="K35" s="719"/>
      <c r="L35" s="720"/>
      <c r="M35" s="99">
        <f>SUMIFS(M6:M15,G6:G15,"AT",H6:H15,"NON")</f>
        <v>0</v>
      </c>
      <c r="N35" s="121">
        <f t="shared" si="50"/>
        <v>0</v>
      </c>
      <c r="O35" s="122">
        <f t="shared" si="51"/>
        <v>0</v>
      </c>
      <c r="P35" s="123">
        <f t="shared" si="52"/>
        <v>0</v>
      </c>
      <c r="Q35" s="113">
        <f t="shared" si="53"/>
        <v>0</v>
      </c>
      <c r="R35" s="113">
        <f t="shared" si="54"/>
        <v>0</v>
      </c>
      <c r="S35" s="113">
        <f t="shared" si="55"/>
        <v>0</v>
      </c>
      <c r="T35" s="113">
        <f t="shared" si="56"/>
        <v>0</v>
      </c>
      <c r="U35" s="113">
        <f t="shared" si="57"/>
        <v>0</v>
      </c>
      <c r="V35" s="113">
        <f t="shared" si="58"/>
        <v>0</v>
      </c>
      <c r="W35" s="113">
        <f t="shared" si="59"/>
        <v>0</v>
      </c>
      <c r="X35" s="113">
        <f t="shared" si="60"/>
        <v>0</v>
      </c>
      <c r="Y35" s="109"/>
      <c r="Z35" s="109"/>
      <c r="AA35" s="109"/>
      <c r="AB35" s="139"/>
      <c r="AC35" s="133">
        <f>ROUND(IF(IF(O35&gt;12,3,O35*0.25)+IF(P35&gt;15,0.25,0)+IF(N35&gt;0,3,0)&gt;12,6,IF(O35&gt;12,3,O35*0.25)+IF(P35&gt;15,0.25,0)+IF(N35&gt;0,3,0)),3)</f>
        <v>0</v>
      </c>
      <c r="AD35" s="134"/>
      <c r="AE35" s="134"/>
      <c r="AF35" s="134"/>
      <c r="AG35" s="134"/>
      <c r="AH35" s="134"/>
      <c r="AI35" s="134"/>
      <c r="AJ35" s="134"/>
      <c r="AK35" s="134"/>
      <c r="AL35" s="134"/>
      <c r="AM35" s="134"/>
      <c r="AN35" s="134"/>
      <c r="AO35" s="134"/>
      <c r="AP35" s="134"/>
      <c r="AQ35" s="134"/>
      <c r="AR35" s="134"/>
      <c r="AS35" s="134"/>
      <c r="AT35" s="134"/>
      <c r="AU35" s="134"/>
      <c r="AV35" s="134"/>
      <c r="AW35" s="134"/>
      <c r="AX35" s="134"/>
      <c r="AY35" s="134"/>
      <c r="AZ35" s="134"/>
      <c r="BA35" s="134"/>
      <c r="BB35" s="134"/>
      <c r="BC35" s="134"/>
      <c r="BD35" s="134"/>
      <c r="BE35" s="134"/>
      <c r="BF35" s="134"/>
      <c r="BG35" s="134"/>
      <c r="BH35" s="134"/>
      <c r="BI35" s="134"/>
      <c r="BJ35" s="134"/>
      <c r="BK35" s="134"/>
      <c r="BL35" s="134"/>
      <c r="BM35" s="134"/>
      <c r="BN35" s="134"/>
      <c r="BO35" s="134"/>
      <c r="BP35" s="134"/>
      <c r="BQ35" s="134"/>
      <c r="BR35" s="134"/>
      <c r="BS35" s="134"/>
      <c r="BT35" s="134"/>
      <c r="BU35" s="134"/>
    </row>
    <row r="36" spans="1:73" ht="22.9" thickTop="1" thickBot="1" x14ac:dyDescent="0.6">
      <c r="A36" s="805"/>
      <c r="B36" s="806"/>
      <c r="C36" s="806"/>
      <c r="D36" s="806"/>
      <c r="E36" s="806"/>
      <c r="F36" s="806"/>
      <c r="G36" s="807"/>
      <c r="H36" s="274" t="s">
        <v>101</v>
      </c>
      <c r="I36" s="718" t="s">
        <v>150</v>
      </c>
      <c r="J36" s="719"/>
      <c r="K36" s="719"/>
      <c r="L36" s="720"/>
      <c r="M36" s="99">
        <f>SUMIFS(M6:M15,G6:G15,"ALTRO",H6:H15,"SS")+SUMIFS(M6:M15,G6:G15,"CS",H6:H15,"SS")+SUMIFS(M6:M15,G6:G15,"AA",H6:H15,"SS")</f>
        <v>0</v>
      </c>
      <c r="N36" s="121">
        <f t="shared" si="50"/>
        <v>0</v>
      </c>
      <c r="O36" s="122">
        <f t="shared" si="51"/>
        <v>0</v>
      </c>
      <c r="P36" s="123">
        <f t="shared" si="52"/>
        <v>0</v>
      </c>
      <c r="Q36" s="113">
        <f t="shared" si="53"/>
        <v>0</v>
      </c>
      <c r="R36" s="113">
        <f t="shared" si="54"/>
        <v>0</v>
      </c>
      <c r="S36" s="113">
        <f t="shared" si="55"/>
        <v>0</v>
      </c>
      <c r="T36" s="113">
        <f t="shared" si="56"/>
        <v>0</v>
      </c>
      <c r="U36" s="113">
        <f t="shared" si="57"/>
        <v>0</v>
      </c>
      <c r="V36" s="113">
        <f t="shared" si="58"/>
        <v>0</v>
      </c>
      <c r="W36" s="113">
        <f t="shared" si="59"/>
        <v>0</v>
      </c>
      <c r="X36" s="113">
        <f t="shared" si="60"/>
        <v>0</v>
      </c>
      <c r="Y36" s="109"/>
      <c r="Z36" s="109"/>
      <c r="AA36" s="109"/>
      <c r="AB36" s="139"/>
      <c r="AC36" s="133">
        <f>ROUND(IF(IF(O36&gt;12,1.2,O36*0.1)+IF(P36&gt;15,0.1,0)+IF(N36&gt;0,1.2,0)&gt;12,1.2,IF(O36&gt;12,1.2,O36*0.1)+IF(P36&gt;15,0.1,0)+IF(N36&gt;0,1.2,0)),3)</f>
        <v>0</v>
      </c>
      <c r="AD36" s="134"/>
      <c r="AE36" s="134"/>
      <c r="AF36" s="134"/>
      <c r="AG36" s="134"/>
      <c r="AH36" s="134"/>
      <c r="AI36" s="134"/>
      <c r="AJ36" s="134"/>
      <c r="AK36" s="134"/>
      <c r="AL36" s="134"/>
      <c r="AM36" s="134"/>
      <c r="AN36" s="134"/>
      <c r="AO36" s="134"/>
      <c r="AP36" s="134"/>
      <c r="AQ36" s="134"/>
      <c r="AR36" s="134"/>
      <c r="AS36" s="134"/>
      <c r="AT36" s="134"/>
      <c r="AU36" s="134"/>
      <c r="AV36" s="134"/>
      <c r="AW36" s="134"/>
      <c r="AX36" s="134"/>
      <c r="AY36" s="134"/>
      <c r="AZ36" s="134"/>
      <c r="BA36" s="134"/>
      <c r="BB36" s="134"/>
      <c r="BC36" s="134"/>
      <c r="BD36" s="134"/>
      <c r="BE36" s="134"/>
      <c r="BF36" s="134"/>
      <c r="BG36" s="134"/>
      <c r="BH36" s="134"/>
      <c r="BI36" s="134"/>
      <c r="BJ36" s="134"/>
      <c r="BK36" s="134"/>
      <c r="BL36" s="134"/>
      <c r="BM36" s="134"/>
      <c r="BN36" s="134"/>
      <c r="BO36" s="134"/>
      <c r="BP36" s="134"/>
      <c r="BQ36" s="134"/>
      <c r="BR36" s="134"/>
      <c r="BS36" s="134"/>
      <c r="BT36" s="134"/>
      <c r="BU36" s="134"/>
    </row>
    <row r="37" spans="1:73" ht="22.9" thickTop="1" thickBot="1" x14ac:dyDescent="0.6">
      <c r="A37" s="805"/>
      <c r="B37" s="806"/>
      <c r="C37" s="806"/>
      <c r="D37" s="806"/>
      <c r="E37" s="806"/>
      <c r="F37" s="806"/>
      <c r="G37" s="807"/>
      <c r="H37" s="274" t="s">
        <v>101</v>
      </c>
      <c r="I37" s="718" t="s">
        <v>100</v>
      </c>
      <c r="J37" s="719"/>
      <c r="K37" s="719"/>
      <c r="L37" s="720"/>
      <c r="M37" s="99">
        <f>SUMIFS(M6:M15,G6:G15,"ALTRO",H6:H15,"NON")+          SUMIFS(M6:M15,G6:G15,"cs",H6:H15,"NON")                 +SUMIFS(M6:M15,G6:G15,"Aa",H6:H15,"NON")</f>
        <v>0</v>
      </c>
      <c r="N37" s="121">
        <f t="shared" si="50"/>
        <v>0</v>
      </c>
      <c r="O37" s="122">
        <f t="shared" si="51"/>
        <v>0</v>
      </c>
      <c r="P37" s="123">
        <f t="shared" si="52"/>
        <v>0</v>
      </c>
      <c r="Q37" s="113">
        <f t="shared" si="53"/>
        <v>0</v>
      </c>
      <c r="R37" s="113">
        <f t="shared" si="54"/>
        <v>0</v>
      </c>
      <c r="S37" s="113">
        <f t="shared" si="55"/>
        <v>0</v>
      </c>
      <c r="T37" s="113">
        <f t="shared" si="56"/>
        <v>0</v>
      </c>
      <c r="U37" s="113">
        <f t="shared" si="57"/>
        <v>0</v>
      </c>
      <c r="V37" s="113">
        <f t="shared" si="58"/>
        <v>0</v>
      </c>
      <c r="W37" s="113">
        <f t="shared" si="59"/>
        <v>0</v>
      </c>
      <c r="X37" s="113">
        <f t="shared" si="60"/>
        <v>0</v>
      </c>
      <c r="Y37" s="109"/>
      <c r="Z37" s="109"/>
      <c r="AA37" s="109"/>
      <c r="AB37" s="139"/>
      <c r="AC37" s="133">
        <f>ROUND(IF(IF(O37&gt;12,0.6,O37*0.05)+IF(P37&gt;15,0.05,0)+IF(N37&gt;0,0.6,0)&gt;12,0.6,IF(O37&gt;12,0.6,O37*0.05)+IF(P37&gt;15,0.05,0)+IF(N37&gt;0,0.6,0)),3)</f>
        <v>0</v>
      </c>
      <c r="AD37" s="134"/>
      <c r="AE37" s="134"/>
      <c r="AF37" s="134"/>
      <c r="AG37" s="134"/>
      <c r="AH37" s="134"/>
      <c r="AI37" s="134"/>
      <c r="AJ37" s="134"/>
      <c r="AK37" s="134"/>
      <c r="AL37" s="134"/>
      <c r="AM37" s="134"/>
      <c r="AN37" s="134"/>
      <c r="AO37" s="134"/>
      <c r="AP37" s="134"/>
      <c r="AQ37" s="134"/>
      <c r="AR37" s="134"/>
      <c r="AS37" s="134"/>
      <c r="AT37" s="134"/>
      <c r="AU37" s="134"/>
      <c r="AV37" s="134"/>
      <c r="AW37" s="134"/>
      <c r="AX37" s="134"/>
      <c r="AY37" s="134"/>
      <c r="AZ37" s="134"/>
      <c r="BA37" s="134"/>
      <c r="BB37" s="134"/>
      <c r="BC37" s="134"/>
      <c r="BD37" s="134"/>
      <c r="BE37" s="134"/>
      <c r="BF37" s="134"/>
      <c r="BG37" s="134"/>
      <c r="BH37" s="134"/>
      <c r="BI37" s="134"/>
      <c r="BJ37" s="134"/>
      <c r="BK37" s="134"/>
      <c r="BL37" s="134"/>
      <c r="BM37" s="134"/>
      <c r="BN37" s="134"/>
      <c r="BO37" s="134"/>
      <c r="BP37" s="134"/>
      <c r="BQ37" s="134"/>
      <c r="BR37" s="134"/>
      <c r="BS37" s="134"/>
      <c r="BT37" s="134"/>
      <c r="BU37" s="134"/>
    </row>
    <row r="38" spans="1:73" ht="22.9" thickTop="1" thickBot="1" x14ac:dyDescent="0.6">
      <c r="A38" s="795" t="s">
        <v>109</v>
      </c>
      <c r="B38" s="796"/>
      <c r="C38" s="796"/>
      <c r="D38" s="796"/>
      <c r="E38" s="796"/>
      <c r="F38" s="744" t="str">
        <f>IF(+Anno_1=0,"",+Anno_1)</f>
        <v/>
      </c>
      <c r="G38" s="745"/>
      <c r="H38" s="274" t="s">
        <v>101</v>
      </c>
      <c r="I38" s="718" t="s">
        <v>154</v>
      </c>
      <c r="J38" s="719"/>
      <c r="K38" s="719"/>
      <c r="L38" s="720"/>
      <c r="M38" s="99">
        <f>SUMIFS(M6:M15,G6:G15,"ALTRO",H6:H15,"ENTE")</f>
        <v>0</v>
      </c>
      <c r="N38" s="127">
        <f t="shared" si="50"/>
        <v>0</v>
      </c>
      <c r="O38" s="128">
        <f t="shared" si="51"/>
        <v>0</v>
      </c>
      <c r="P38" s="129">
        <f t="shared" si="52"/>
        <v>0</v>
      </c>
      <c r="Q38" s="113">
        <f t="shared" si="53"/>
        <v>0</v>
      </c>
      <c r="R38" s="113">
        <f t="shared" si="54"/>
        <v>0</v>
      </c>
      <c r="S38" s="113">
        <f t="shared" si="55"/>
        <v>0</v>
      </c>
      <c r="T38" s="113">
        <f t="shared" si="56"/>
        <v>0</v>
      </c>
      <c r="U38" s="113">
        <f t="shared" si="57"/>
        <v>0</v>
      </c>
      <c r="V38" s="113">
        <f t="shared" si="58"/>
        <v>0</v>
      </c>
      <c r="W38" s="113">
        <f t="shared" si="59"/>
        <v>0</v>
      </c>
      <c r="X38" s="113">
        <f t="shared" si="60"/>
        <v>0</v>
      </c>
      <c r="Y38" s="109"/>
      <c r="Z38" s="109"/>
      <c r="AA38" s="109"/>
      <c r="AB38" s="139"/>
      <c r="AC38" s="133">
        <f>ROUND(IF(IF(O38&gt;12,0.6,O38*0.05)+IF(P38&gt;15,0.05,0)+IF(N38&gt;0,0.6,0)&gt;12,0.6,IF(O38&gt;12,0.6,O38*0.05)+IF(P38&gt;15,0.05,0)+IF(N38&gt;0,0.6,0)),3)</f>
        <v>0</v>
      </c>
      <c r="AD38" s="134"/>
      <c r="AE38" s="134"/>
      <c r="AF38" s="134"/>
      <c r="AG38" s="134"/>
      <c r="AH38" s="134"/>
      <c r="AI38" s="134"/>
      <c r="AJ38" s="134"/>
      <c r="AK38" s="134"/>
      <c r="AL38" s="134"/>
      <c r="AM38" s="134"/>
      <c r="AN38" s="134"/>
      <c r="AO38" s="134"/>
      <c r="AP38" s="134"/>
      <c r="AQ38" s="134"/>
      <c r="AR38" s="134"/>
      <c r="AS38" s="134"/>
      <c r="AT38" s="134"/>
      <c r="AU38" s="134"/>
      <c r="AV38" s="134"/>
      <c r="AW38" s="134"/>
      <c r="AX38" s="134"/>
      <c r="AY38" s="134"/>
      <c r="AZ38" s="134"/>
      <c r="BA38" s="134"/>
      <c r="BB38" s="134"/>
      <c r="BC38" s="134"/>
      <c r="BD38" s="134"/>
      <c r="BE38" s="134"/>
      <c r="BF38" s="134"/>
      <c r="BG38" s="134"/>
      <c r="BH38" s="134"/>
      <c r="BI38" s="134"/>
      <c r="BJ38" s="134"/>
      <c r="BK38" s="134"/>
      <c r="BL38" s="134"/>
      <c r="BM38" s="134"/>
      <c r="BN38" s="134"/>
      <c r="BO38" s="134"/>
      <c r="BP38" s="134"/>
      <c r="BQ38" s="134"/>
      <c r="BR38" s="134"/>
      <c r="BS38" s="134"/>
      <c r="BT38" s="134"/>
      <c r="BU38" s="134"/>
    </row>
    <row r="39" spans="1:73" ht="22.9" thickTop="1" thickBot="1" x14ac:dyDescent="0.6">
      <c r="A39" s="797"/>
      <c r="B39" s="798"/>
      <c r="C39" s="798"/>
      <c r="D39" s="798"/>
      <c r="E39" s="798"/>
      <c r="F39" s="746"/>
      <c r="G39" s="747"/>
      <c r="H39" s="668" t="s">
        <v>110</v>
      </c>
      <c r="I39" s="669"/>
      <c r="J39" s="669"/>
      <c r="K39" s="669"/>
      <c r="L39" s="670"/>
      <c r="M39" s="98">
        <f>SUM(M34:M38)</f>
        <v>0</v>
      </c>
      <c r="N39" s="209">
        <f t="shared" si="50"/>
        <v>0</v>
      </c>
      <c r="O39" s="207">
        <f t="shared" si="51"/>
        <v>0</v>
      </c>
      <c r="P39" s="208">
        <f t="shared" si="52"/>
        <v>0</v>
      </c>
      <c r="Q39" s="113">
        <f t="shared" si="53"/>
        <v>0</v>
      </c>
      <c r="R39" s="113">
        <f>M39/365</f>
        <v>0</v>
      </c>
      <c r="S39" s="113">
        <f t="shared" si="55"/>
        <v>0</v>
      </c>
      <c r="T39" s="113">
        <f t="shared" si="56"/>
        <v>0</v>
      </c>
      <c r="U39" s="113">
        <f>M39-T39</f>
        <v>0</v>
      </c>
      <c r="V39" s="113">
        <f t="shared" si="58"/>
        <v>0</v>
      </c>
      <c r="W39" s="113">
        <f t="shared" si="59"/>
        <v>0</v>
      </c>
      <c r="X39" s="113">
        <f t="shared" si="60"/>
        <v>0</v>
      </c>
      <c r="Y39" s="109"/>
      <c r="Z39" s="109"/>
      <c r="AA39" s="109"/>
      <c r="AB39" s="139"/>
      <c r="AC39" s="205">
        <f>IF(SUM(AC34:AC38)&gt;6,6,SUM(AC34:AC38))</f>
        <v>0</v>
      </c>
      <c r="AD39" s="134"/>
      <c r="AE39" s="134"/>
      <c r="AF39" s="134"/>
      <c r="AG39" s="134"/>
      <c r="AH39" s="134"/>
      <c r="AI39" s="134"/>
      <c r="AJ39" s="134"/>
      <c r="AK39" s="134"/>
      <c r="AL39" s="134"/>
      <c r="AM39" s="134"/>
      <c r="AN39" s="134"/>
      <c r="AO39" s="134"/>
      <c r="AP39" s="134"/>
      <c r="AQ39" s="134"/>
      <c r="AR39" s="134"/>
      <c r="AS39" s="134"/>
      <c r="AT39" s="134"/>
      <c r="AU39" s="134"/>
      <c r="AV39" s="134"/>
      <c r="AW39" s="134"/>
      <c r="AX39" s="134"/>
      <c r="AY39" s="134"/>
      <c r="AZ39" s="134"/>
      <c r="BA39" s="134"/>
      <c r="BB39" s="134"/>
      <c r="BC39" s="134"/>
      <c r="BD39" s="134"/>
      <c r="BE39" s="134"/>
      <c r="BF39" s="134"/>
      <c r="BG39" s="134"/>
      <c r="BH39" s="134"/>
      <c r="BI39" s="134"/>
      <c r="BJ39" s="134"/>
      <c r="BK39" s="134"/>
      <c r="BL39" s="134"/>
      <c r="BM39" s="134"/>
      <c r="BN39" s="134"/>
      <c r="BO39" s="134"/>
      <c r="BP39" s="134"/>
      <c r="BQ39" s="134"/>
      <c r="BR39" s="134"/>
      <c r="BS39" s="134"/>
      <c r="BT39" s="134"/>
      <c r="BU39" s="134"/>
    </row>
    <row r="40" spans="1:73" ht="22.9" x14ac:dyDescent="0.4">
      <c r="A40" s="134"/>
      <c r="B40" s="134"/>
      <c r="C40" s="134"/>
      <c r="D40" s="134"/>
      <c r="E40" s="134"/>
      <c r="F40" s="134"/>
      <c r="G40" s="134"/>
      <c r="H40" s="150"/>
      <c r="I40" s="151"/>
      <c r="J40" s="278"/>
      <c r="K40" s="278"/>
      <c r="L40" s="278"/>
      <c r="M40" s="140"/>
      <c r="N40" s="152"/>
      <c r="O40" s="152"/>
      <c r="P40" s="152"/>
      <c r="Q40" s="134"/>
      <c r="R40" s="134"/>
      <c r="S40" s="134"/>
      <c r="T40" s="134"/>
      <c r="U40" s="134"/>
      <c r="V40" s="134"/>
      <c r="W40" s="134"/>
      <c r="X40" s="134"/>
      <c r="Y40" s="134"/>
      <c r="Z40" s="134"/>
      <c r="AA40" s="134"/>
      <c r="AB40" s="134"/>
      <c r="AC40" s="134"/>
      <c r="AD40" s="134"/>
      <c r="AE40" s="134"/>
      <c r="AF40" s="134"/>
      <c r="AG40" s="134"/>
      <c r="AH40" s="134"/>
      <c r="AI40" s="134"/>
      <c r="AJ40" s="134"/>
      <c r="AK40" s="134"/>
      <c r="AL40" s="134"/>
      <c r="AM40" s="134"/>
      <c r="AN40" s="134"/>
      <c r="AO40" s="134"/>
      <c r="AP40" s="134"/>
      <c r="AQ40" s="134"/>
      <c r="AR40" s="134"/>
      <c r="AS40" s="134"/>
      <c r="AT40" s="134"/>
      <c r="AU40" s="134"/>
      <c r="AV40" s="134"/>
      <c r="AW40" s="134"/>
      <c r="AX40" s="134"/>
      <c r="AY40" s="134"/>
      <c r="AZ40" s="134"/>
      <c r="BA40" s="134"/>
      <c r="BB40" s="134"/>
      <c r="BC40" s="134"/>
      <c r="BD40" s="134"/>
      <c r="BE40" s="134"/>
      <c r="BF40" s="134"/>
      <c r="BG40" s="134"/>
      <c r="BH40" s="134"/>
      <c r="BI40" s="134"/>
      <c r="BJ40" s="134"/>
      <c r="BK40" s="134"/>
      <c r="BL40" s="134"/>
      <c r="BM40" s="134"/>
      <c r="BN40" s="134"/>
      <c r="BO40" s="134"/>
      <c r="BP40" s="134"/>
      <c r="BQ40" s="134"/>
      <c r="BR40" s="134"/>
      <c r="BS40" s="134"/>
      <c r="BT40" s="134"/>
      <c r="BU40" s="134"/>
    </row>
    <row r="41" spans="1:73" ht="22.9" x14ac:dyDescent="0.4">
      <c r="A41" s="134"/>
      <c r="B41" s="134"/>
      <c r="C41" s="134"/>
      <c r="D41" s="134"/>
      <c r="E41" s="134"/>
      <c r="F41" s="134"/>
      <c r="G41" s="134"/>
      <c r="H41" s="150"/>
      <c r="I41" s="151"/>
      <c r="J41" s="278"/>
      <c r="K41" s="278"/>
      <c r="L41" s="278"/>
      <c r="M41" s="140"/>
      <c r="N41" s="152"/>
      <c r="O41" s="152"/>
      <c r="P41" s="152"/>
      <c r="Q41" s="134"/>
      <c r="R41" s="134"/>
      <c r="S41" s="134"/>
      <c r="T41" s="134"/>
      <c r="U41" s="134"/>
      <c r="V41" s="134"/>
      <c r="W41" s="134"/>
      <c r="X41" s="134"/>
      <c r="Y41" s="134"/>
      <c r="Z41" s="134"/>
      <c r="AA41" s="134"/>
      <c r="AB41" s="134"/>
      <c r="AC41" s="134"/>
      <c r="AD41" s="134"/>
      <c r="AE41" s="134"/>
      <c r="AF41" s="134"/>
      <c r="AG41" s="134"/>
      <c r="AH41" s="134"/>
      <c r="AI41" s="134"/>
      <c r="AJ41" s="134"/>
      <c r="AK41" s="134"/>
      <c r="AL41" s="134"/>
      <c r="AM41" s="134"/>
      <c r="AN41" s="134"/>
      <c r="AO41" s="134"/>
      <c r="AP41" s="134"/>
      <c r="AQ41" s="134"/>
      <c r="AR41" s="134"/>
      <c r="AS41" s="134"/>
      <c r="AT41" s="134"/>
      <c r="AU41" s="134"/>
      <c r="AV41" s="134"/>
      <c r="AW41" s="134"/>
      <c r="AX41" s="134"/>
      <c r="AY41" s="134"/>
      <c r="AZ41" s="134"/>
      <c r="BA41" s="134"/>
      <c r="BB41" s="134"/>
      <c r="BC41" s="134"/>
      <c r="BD41" s="134"/>
      <c r="BE41" s="134"/>
      <c r="BF41" s="134"/>
      <c r="BG41" s="134"/>
      <c r="BH41" s="134"/>
      <c r="BI41" s="134"/>
      <c r="BJ41" s="134"/>
      <c r="BK41" s="134"/>
      <c r="BL41" s="134"/>
      <c r="BM41" s="134"/>
      <c r="BN41" s="134"/>
      <c r="BO41" s="134"/>
      <c r="BP41" s="134"/>
      <c r="BQ41" s="134"/>
      <c r="BR41" s="134"/>
      <c r="BS41" s="134"/>
      <c r="BT41" s="134"/>
      <c r="BU41" s="134"/>
    </row>
    <row r="42" spans="1:73" x14ac:dyDescent="0.4">
      <c r="A42" s="134"/>
      <c r="B42" s="134"/>
      <c r="C42" s="134"/>
      <c r="D42" s="134"/>
      <c r="E42" s="134"/>
      <c r="F42" s="134"/>
      <c r="G42" s="134"/>
      <c r="H42" s="134"/>
      <c r="I42" s="134"/>
      <c r="J42" s="134"/>
      <c r="K42" s="134"/>
      <c r="L42" s="134"/>
      <c r="M42" s="134"/>
      <c r="N42" s="134"/>
      <c r="O42" s="134"/>
      <c r="P42" s="134"/>
      <c r="Q42" s="134"/>
      <c r="R42" s="134"/>
      <c r="S42" s="134"/>
      <c r="T42" s="134"/>
      <c r="U42" s="134"/>
      <c r="V42" s="134"/>
      <c r="W42" s="134"/>
      <c r="X42" s="134"/>
      <c r="Y42" s="134"/>
      <c r="Z42" s="134"/>
      <c r="AA42" s="134"/>
      <c r="AB42" s="134"/>
      <c r="AC42" s="134"/>
      <c r="AD42" s="134"/>
      <c r="AE42" s="134"/>
      <c r="AF42" s="134"/>
      <c r="AG42" s="134"/>
      <c r="AH42" s="134"/>
      <c r="AI42" s="134"/>
      <c r="AJ42" s="134"/>
      <c r="AK42" s="134"/>
      <c r="AL42" s="134"/>
      <c r="AM42" s="134"/>
      <c r="AN42" s="134"/>
      <c r="AO42" s="134"/>
      <c r="AP42" s="134"/>
      <c r="AQ42" s="134"/>
      <c r="AR42" s="134"/>
      <c r="AS42" s="134"/>
      <c r="AT42" s="134"/>
      <c r="AU42" s="134"/>
      <c r="AV42" s="134"/>
      <c r="AW42" s="134"/>
      <c r="AX42" s="134"/>
      <c r="AY42" s="134"/>
      <c r="AZ42" s="134"/>
      <c r="BA42" s="134"/>
      <c r="BB42" s="134"/>
      <c r="BC42" s="134"/>
      <c r="BD42" s="134"/>
      <c r="BE42" s="134"/>
      <c r="BF42" s="134"/>
      <c r="BG42" s="134"/>
      <c r="BH42" s="134"/>
      <c r="BI42" s="134"/>
      <c r="BJ42" s="134"/>
      <c r="BK42" s="134"/>
      <c r="BL42" s="134"/>
      <c r="BM42" s="134"/>
      <c r="BN42" s="134"/>
      <c r="BO42" s="134"/>
      <c r="BP42" s="134"/>
      <c r="BQ42" s="134"/>
      <c r="BR42" s="134"/>
      <c r="BS42" s="134"/>
      <c r="BT42" s="134"/>
      <c r="BU42" s="134"/>
    </row>
    <row r="43" spans="1:73" x14ac:dyDescent="0.4">
      <c r="A43" s="134"/>
      <c r="B43" s="134"/>
      <c r="C43" s="134"/>
      <c r="D43" s="134"/>
      <c r="E43" s="134"/>
      <c r="F43" s="134"/>
      <c r="G43" s="134"/>
      <c r="H43" s="134"/>
      <c r="I43" s="134"/>
      <c r="J43" s="134"/>
      <c r="K43" s="134"/>
      <c r="L43" s="134"/>
      <c r="M43" s="134"/>
      <c r="N43" s="134"/>
      <c r="O43" s="134"/>
      <c r="P43" s="134"/>
      <c r="Q43" s="134"/>
      <c r="R43" s="134"/>
      <c r="S43" s="134"/>
      <c r="T43" s="134"/>
      <c r="U43" s="134"/>
      <c r="V43" s="134"/>
      <c r="W43" s="134"/>
      <c r="X43" s="134"/>
      <c r="Y43" s="134"/>
      <c r="Z43" s="134"/>
      <c r="AA43" s="134"/>
      <c r="AB43" s="134"/>
      <c r="AC43" s="134"/>
      <c r="AD43" s="134"/>
      <c r="AE43" s="134"/>
      <c r="AF43" s="134"/>
      <c r="AG43" s="134"/>
      <c r="AH43" s="134"/>
      <c r="AI43" s="134"/>
      <c r="AJ43" s="134"/>
      <c r="AK43" s="134"/>
      <c r="AL43" s="134"/>
      <c r="AM43" s="134"/>
      <c r="AN43" s="134"/>
      <c r="AO43" s="134"/>
      <c r="AP43" s="134"/>
      <c r="AQ43" s="134"/>
      <c r="AR43" s="134"/>
      <c r="AS43" s="134"/>
      <c r="AT43" s="134"/>
      <c r="AU43" s="134"/>
      <c r="AV43" s="134"/>
      <c r="AW43" s="134"/>
      <c r="AX43" s="134"/>
      <c r="AY43" s="134"/>
      <c r="AZ43" s="134"/>
      <c r="BA43" s="134"/>
      <c r="BB43" s="134"/>
      <c r="BC43" s="134"/>
      <c r="BD43" s="134"/>
      <c r="BE43" s="134"/>
      <c r="BF43" s="134"/>
      <c r="BG43" s="134"/>
      <c r="BH43" s="134"/>
      <c r="BI43" s="134"/>
      <c r="BJ43" s="134"/>
      <c r="BK43" s="134"/>
      <c r="BL43" s="134"/>
      <c r="BM43" s="134"/>
      <c r="BN43" s="134"/>
      <c r="BO43" s="134"/>
      <c r="BP43" s="134"/>
      <c r="BQ43" s="134"/>
      <c r="BR43" s="134"/>
      <c r="BS43" s="134"/>
      <c r="BT43" s="134"/>
      <c r="BU43" s="134"/>
    </row>
    <row r="44" spans="1:73" x14ac:dyDescent="0.4">
      <c r="A44" s="134"/>
      <c r="B44" s="134"/>
      <c r="C44" s="134"/>
      <c r="D44" s="134"/>
      <c r="E44" s="134"/>
      <c r="F44" s="134"/>
      <c r="G44" s="134"/>
      <c r="H44" s="134"/>
      <c r="I44" s="134"/>
      <c r="J44" s="134"/>
      <c r="K44" s="134"/>
      <c r="L44" s="134"/>
      <c r="M44" s="134"/>
      <c r="N44" s="134"/>
      <c r="O44" s="134"/>
      <c r="P44" s="134"/>
      <c r="Q44" s="134"/>
      <c r="R44" s="134"/>
      <c r="S44" s="134"/>
      <c r="T44" s="134"/>
      <c r="U44" s="134"/>
      <c r="V44" s="134"/>
      <c r="W44" s="134"/>
      <c r="X44" s="134"/>
      <c r="Y44" s="134"/>
      <c r="Z44" s="134"/>
      <c r="AA44" s="134"/>
      <c r="AB44" s="134"/>
      <c r="AC44" s="134"/>
      <c r="AD44" s="134"/>
      <c r="AE44" s="134"/>
      <c r="AF44" s="134"/>
      <c r="AG44" s="134"/>
      <c r="AH44" s="134"/>
      <c r="AI44" s="134"/>
      <c r="AJ44" s="134"/>
      <c r="AK44" s="134"/>
      <c r="AL44" s="134"/>
      <c r="AM44" s="134"/>
      <c r="AN44" s="134"/>
      <c r="AO44" s="134"/>
      <c r="AP44" s="134"/>
      <c r="AQ44" s="134"/>
      <c r="AR44" s="134"/>
      <c r="AS44" s="134"/>
      <c r="AT44" s="134"/>
      <c r="AU44" s="134"/>
      <c r="AV44" s="134"/>
      <c r="AW44" s="134"/>
      <c r="AX44" s="134"/>
      <c r="AY44" s="134"/>
      <c r="AZ44" s="134"/>
      <c r="BA44" s="134"/>
      <c r="BB44" s="134"/>
      <c r="BC44" s="134"/>
      <c r="BD44" s="134"/>
      <c r="BE44" s="134"/>
      <c r="BF44" s="134"/>
      <c r="BG44" s="134"/>
      <c r="BH44" s="134"/>
      <c r="BI44" s="134"/>
      <c r="BJ44" s="134"/>
      <c r="BK44" s="134"/>
      <c r="BL44" s="134"/>
      <c r="BM44" s="134"/>
      <c r="BN44" s="134"/>
      <c r="BO44" s="134"/>
      <c r="BP44" s="134"/>
      <c r="BQ44" s="134"/>
      <c r="BR44" s="134"/>
      <c r="BS44" s="134"/>
      <c r="BT44" s="134"/>
      <c r="BU44" s="134"/>
    </row>
    <row r="45" spans="1:73" x14ac:dyDescent="0.4">
      <c r="A45" s="134"/>
      <c r="B45" s="134"/>
      <c r="C45" s="134"/>
      <c r="D45" s="134"/>
      <c r="E45" s="134"/>
      <c r="F45" s="134"/>
      <c r="G45" s="134"/>
      <c r="H45" s="134"/>
      <c r="I45" s="134"/>
      <c r="J45" s="134"/>
      <c r="K45" s="134"/>
      <c r="L45" s="134"/>
      <c r="M45" s="134"/>
      <c r="N45" s="134"/>
      <c r="O45" s="134"/>
      <c r="P45" s="134"/>
      <c r="Q45" s="134"/>
      <c r="R45" s="134"/>
      <c r="S45" s="134"/>
      <c r="T45" s="134"/>
      <c r="U45" s="134"/>
      <c r="V45" s="134"/>
      <c r="W45" s="134"/>
      <c r="X45" s="134"/>
      <c r="Y45" s="134"/>
      <c r="Z45" s="134"/>
      <c r="AA45" s="134"/>
      <c r="AB45" s="134"/>
      <c r="AC45" s="134"/>
      <c r="AD45" s="134"/>
      <c r="AE45" s="134"/>
      <c r="AF45" s="134"/>
      <c r="AG45" s="134"/>
      <c r="AH45" s="134"/>
      <c r="AI45" s="134"/>
      <c r="AJ45" s="134"/>
      <c r="AK45" s="134"/>
      <c r="AL45" s="134"/>
      <c r="AM45" s="134"/>
      <c r="AN45" s="134"/>
      <c r="AO45" s="134"/>
      <c r="AP45" s="134"/>
      <c r="AQ45" s="134"/>
      <c r="AR45" s="134"/>
      <c r="AS45" s="134"/>
      <c r="AT45" s="134"/>
      <c r="AU45" s="134"/>
      <c r="AV45" s="134"/>
      <c r="AW45" s="134"/>
      <c r="AX45" s="134"/>
      <c r="AY45" s="134"/>
      <c r="AZ45" s="134"/>
      <c r="BA45" s="134"/>
      <c r="BB45" s="134"/>
      <c r="BC45" s="134"/>
      <c r="BD45" s="134"/>
      <c r="BE45" s="134"/>
      <c r="BF45" s="134"/>
      <c r="BG45" s="134"/>
      <c r="BH45" s="134"/>
      <c r="BI45" s="134"/>
      <c r="BJ45" s="134"/>
      <c r="BK45" s="134"/>
      <c r="BL45" s="134"/>
      <c r="BM45" s="134"/>
      <c r="BN45" s="134"/>
      <c r="BO45" s="134"/>
      <c r="BP45" s="134"/>
      <c r="BQ45" s="134"/>
      <c r="BR45" s="134"/>
      <c r="BS45" s="134"/>
      <c r="BT45" s="134"/>
      <c r="BU45" s="134"/>
    </row>
    <row r="46" spans="1:73" x14ac:dyDescent="0.4">
      <c r="A46" s="134"/>
      <c r="B46" s="134"/>
      <c r="C46" s="134"/>
      <c r="D46" s="134"/>
      <c r="E46" s="134"/>
      <c r="F46" s="134"/>
      <c r="G46" s="134"/>
      <c r="H46" s="134"/>
      <c r="I46" s="134"/>
      <c r="J46" s="134"/>
      <c r="K46" s="134"/>
      <c r="L46" s="134"/>
      <c r="M46" s="134"/>
      <c r="N46" s="134"/>
      <c r="O46" s="134"/>
      <c r="P46" s="134"/>
      <c r="Q46" s="134"/>
      <c r="R46" s="134"/>
      <c r="S46" s="134"/>
      <c r="T46" s="134"/>
      <c r="U46" s="134"/>
      <c r="V46" s="134"/>
      <c r="W46" s="134"/>
      <c r="X46" s="134"/>
      <c r="Y46" s="134"/>
      <c r="Z46" s="134"/>
      <c r="AA46" s="134"/>
      <c r="AB46" s="134"/>
      <c r="AC46" s="134"/>
      <c r="AD46" s="134"/>
      <c r="AE46" s="134"/>
      <c r="AF46" s="134"/>
      <c r="AG46" s="134"/>
      <c r="AH46" s="134"/>
      <c r="AI46" s="134"/>
      <c r="AJ46" s="134"/>
      <c r="AK46" s="134"/>
      <c r="AL46" s="134"/>
      <c r="AM46" s="134"/>
      <c r="AN46" s="134"/>
      <c r="AO46" s="134"/>
      <c r="AP46" s="134"/>
      <c r="AQ46" s="134"/>
      <c r="AR46" s="134"/>
      <c r="AS46" s="134"/>
      <c r="AT46" s="134"/>
      <c r="AU46" s="134"/>
      <c r="AV46" s="134"/>
      <c r="AW46" s="134"/>
      <c r="AX46" s="134"/>
      <c r="AY46" s="134"/>
      <c r="AZ46" s="134"/>
      <c r="BA46" s="134"/>
      <c r="BB46" s="134"/>
      <c r="BC46" s="134"/>
      <c r="BD46" s="134"/>
      <c r="BE46" s="134"/>
      <c r="BF46" s="134"/>
      <c r="BG46" s="134"/>
      <c r="BH46" s="134"/>
      <c r="BI46" s="134"/>
      <c r="BJ46" s="134"/>
      <c r="BK46" s="134"/>
      <c r="BL46" s="134"/>
      <c r="BM46" s="134"/>
      <c r="BN46" s="134"/>
      <c r="BO46" s="134"/>
      <c r="BP46" s="134"/>
      <c r="BQ46" s="134"/>
      <c r="BR46" s="134"/>
      <c r="BS46" s="134"/>
      <c r="BT46" s="134"/>
      <c r="BU46" s="134"/>
    </row>
    <row r="47" spans="1:73" x14ac:dyDescent="0.4">
      <c r="A47" s="134"/>
      <c r="B47" s="134"/>
      <c r="C47" s="134"/>
      <c r="D47" s="134"/>
      <c r="E47" s="134"/>
      <c r="F47" s="134"/>
      <c r="G47" s="134"/>
      <c r="H47" s="134"/>
      <c r="I47" s="134"/>
      <c r="J47" s="134"/>
      <c r="K47" s="134"/>
      <c r="L47" s="134"/>
      <c r="M47" s="134"/>
      <c r="N47" s="134"/>
      <c r="O47" s="134"/>
      <c r="P47" s="134"/>
      <c r="Q47" s="134"/>
      <c r="R47" s="134"/>
      <c r="S47" s="134"/>
      <c r="T47" s="134"/>
      <c r="U47" s="134"/>
      <c r="V47" s="134"/>
      <c r="W47" s="134"/>
      <c r="X47" s="134"/>
      <c r="Y47" s="134"/>
      <c r="Z47" s="134"/>
      <c r="AA47" s="134"/>
      <c r="AB47" s="134"/>
      <c r="AC47" s="134"/>
      <c r="AD47" s="134"/>
      <c r="AE47" s="134"/>
      <c r="AF47" s="134"/>
      <c r="AG47" s="134"/>
      <c r="AH47" s="134"/>
      <c r="AI47" s="134"/>
      <c r="AJ47" s="134"/>
      <c r="AK47" s="134"/>
      <c r="AL47" s="134"/>
      <c r="AM47" s="134"/>
      <c r="AN47" s="134"/>
      <c r="AO47" s="134"/>
      <c r="AP47" s="134"/>
      <c r="AQ47" s="134"/>
      <c r="AR47" s="134"/>
      <c r="AS47" s="134"/>
      <c r="AT47" s="134"/>
      <c r="AU47" s="134"/>
      <c r="AV47" s="134"/>
      <c r="AW47" s="134"/>
      <c r="AX47" s="134"/>
      <c r="AY47" s="134"/>
      <c r="AZ47" s="134"/>
      <c r="BA47" s="134"/>
      <c r="BB47" s="134"/>
      <c r="BC47" s="134"/>
      <c r="BD47" s="134"/>
      <c r="BE47" s="134"/>
      <c r="BF47" s="134"/>
      <c r="BG47" s="134"/>
      <c r="BH47" s="134"/>
      <c r="BI47" s="134"/>
      <c r="BJ47" s="134"/>
      <c r="BK47" s="134"/>
      <c r="BL47" s="134"/>
      <c r="BM47" s="134"/>
      <c r="BN47" s="134"/>
      <c r="BO47" s="134"/>
      <c r="BP47" s="134"/>
      <c r="BQ47" s="134"/>
      <c r="BR47" s="134"/>
      <c r="BS47" s="134"/>
      <c r="BT47" s="134"/>
      <c r="BU47" s="134"/>
    </row>
    <row r="48" spans="1:73" x14ac:dyDescent="0.4">
      <c r="A48" s="134"/>
      <c r="B48" s="134"/>
      <c r="C48" s="134"/>
      <c r="D48" s="134"/>
      <c r="E48" s="134"/>
      <c r="F48" s="134"/>
      <c r="G48" s="134"/>
      <c r="H48" s="134"/>
      <c r="I48" s="134"/>
      <c r="J48" s="134"/>
      <c r="K48" s="134"/>
      <c r="L48" s="134"/>
      <c r="M48" s="134"/>
      <c r="N48" s="134"/>
      <c r="O48" s="134"/>
      <c r="P48" s="134"/>
      <c r="Q48" s="134"/>
      <c r="R48" s="134"/>
      <c r="S48" s="134"/>
      <c r="T48" s="134"/>
      <c r="U48" s="134"/>
      <c r="V48" s="134"/>
      <c r="W48" s="134"/>
      <c r="X48" s="134"/>
      <c r="Y48" s="134"/>
      <c r="Z48" s="134"/>
      <c r="AA48" s="134"/>
      <c r="AB48" s="134"/>
      <c r="AC48" s="134"/>
      <c r="AD48" s="134"/>
      <c r="AE48" s="134"/>
      <c r="AF48" s="134"/>
      <c r="AG48" s="134"/>
      <c r="AH48" s="134"/>
      <c r="AI48" s="134"/>
      <c r="AJ48" s="134"/>
      <c r="AK48" s="134"/>
      <c r="AL48" s="134"/>
      <c r="AM48" s="134"/>
      <c r="AN48" s="134"/>
      <c r="AO48" s="134"/>
      <c r="AP48" s="134"/>
      <c r="AQ48" s="134"/>
      <c r="AR48" s="134"/>
      <c r="AS48" s="134"/>
      <c r="AT48" s="134"/>
      <c r="AU48" s="134"/>
      <c r="AV48" s="134"/>
      <c r="AW48" s="134"/>
      <c r="AX48" s="134"/>
      <c r="AY48" s="134"/>
      <c r="AZ48" s="134"/>
      <c r="BA48" s="134"/>
      <c r="BB48" s="134"/>
      <c r="BC48" s="134"/>
      <c r="BD48" s="134"/>
      <c r="BE48" s="134"/>
      <c r="BF48" s="134"/>
      <c r="BG48" s="134"/>
      <c r="BH48" s="134"/>
      <c r="BI48" s="134"/>
      <c r="BJ48" s="134"/>
      <c r="BK48" s="134"/>
      <c r="BL48" s="134"/>
      <c r="BM48" s="134"/>
      <c r="BN48" s="134"/>
      <c r="BO48" s="134"/>
      <c r="BP48" s="134"/>
      <c r="BQ48" s="134"/>
      <c r="BR48" s="134"/>
      <c r="BS48" s="134"/>
      <c r="BT48" s="134"/>
      <c r="BU48" s="134"/>
    </row>
    <row r="49" spans="1:73" x14ac:dyDescent="0.4">
      <c r="A49" s="134"/>
      <c r="B49" s="134"/>
      <c r="C49" s="134"/>
      <c r="D49" s="134"/>
      <c r="E49" s="134"/>
      <c r="F49" s="134"/>
      <c r="G49" s="134"/>
      <c r="H49" s="134"/>
      <c r="I49" s="134"/>
      <c r="J49" s="134"/>
      <c r="K49" s="134"/>
      <c r="L49" s="134"/>
      <c r="M49" s="134"/>
      <c r="N49" s="134"/>
      <c r="O49" s="134"/>
      <c r="P49" s="134"/>
      <c r="Q49" s="134"/>
      <c r="R49" s="134"/>
      <c r="S49" s="134"/>
      <c r="T49" s="134"/>
      <c r="U49" s="134"/>
      <c r="V49" s="134"/>
      <c r="W49" s="134"/>
      <c r="X49" s="134"/>
      <c r="Y49" s="134"/>
      <c r="Z49" s="134"/>
      <c r="AA49" s="134"/>
      <c r="AB49" s="134"/>
      <c r="AC49" s="134"/>
      <c r="AD49" s="134"/>
      <c r="AE49" s="134"/>
      <c r="AF49" s="134"/>
      <c r="AG49" s="134"/>
      <c r="AH49" s="134"/>
      <c r="AI49" s="134"/>
      <c r="AJ49" s="134"/>
      <c r="AK49" s="134"/>
      <c r="AL49" s="134"/>
      <c r="AM49" s="134"/>
      <c r="AN49" s="134"/>
      <c r="AO49" s="134"/>
      <c r="AP49" s="134"/>
      <c r="AQ49" s="134"/>
      <c r="AR49" s="134"/>
      <c r="AS49" s="134"/>
      <c r="AT49" s="134"/>
      <c r="AU49" s="134"/>
      <c r="AV49" s="134"/>
      <c r="AW49" s="134"/>
      <c r="AX49" s="134"/>
      <c r="AY49" s="134"/>
      <c r="AZ49" s="134"/>
      <c r="BA49" s="134"/>
      <c r="BB49" s="134"/>
      <c r="BC49" s="134"/>
      <c r="BD49" s="134"/>
      <c r="BE49" s="134"/>
      <c r="BF49" s="134"/>
      <c r="BG49" s="134"/>
      <c r="BH49" s="134"/>
      <c r="BI49" s="134"/>
      <c r="BJ49" s="134"/>
      <c r="BK49" s="134"/>
      <c r="BL49" s="134"/>
      <c r="BM49" s="134"/>
      <c r="BN49" s="134"/>
      <c r="BO49" s="134"/>
      <c r="BP49" s="134"/>
      <c r="BQ49" s="134"/>
      <c r="BR49" s="134"/>
      <c r="BS49" s="134"/>
      <c r="BT49" s="134"/>
      <c r="BU49" s="134"/>
    </row>
    <row r="50" spans="1:73" x14ac:dyDescent="0.4">
      <c r="A50" s="134"/>
      <c r="B50" s="134"/>
      <c r="C50" s="134"/>
      <c r="D50" s="134"/>
      <c r="E50" s="134"/>
      <c r="F50" s="134"/>
      <c r="G50" s="134"/>
      <c r="H50" s="134"/>
      <c r="I50" s="134"/>
      <c r="J50" s="134"/>
      <c r="K50" s="134"/>
      <c r="L50" s="134"/>
      <c r="M50" s="134"/>
      <c r="N50" s="134"/>
      <c r="O50" s="134"/>
      <c r="P50" s="134"/>
      <c r="Q50" s="134"/>
      <c r="R50" s="134"/>
      <c r="S50" s="134"/>
      <c r="T50" s="134"/>
      <c r="U50" s="134"/>
      <c r="V50" s="134"/>
      <c r="W50" s="134"/>
      <c r="X50" s="134"/>
      <c r="Y50" s="134"/>
      <c r="Z50" s="134"/>
      <c r="AA50" s="134"/>
      <c r="AB50" s="134"/>
      <c r="AC50" s="134"/>
      <c r="AD50" s="134"/>
      <c r="AE50" s="134"/>
      <c r="AF50" s="134"/>
      <c r="AG50" s="134"/>
      <c r="AH50" s="134"/>
      <c r="AI50" s="134"/>
      <c r="AJ50" s="134"/>
      <c r="AK50" s="134"/>
      <c r="AL50" s="134"/>
      <c r="AM50" s="134"/>
      <c r="AN50" s="134"/>
      <c r="AO50" s="134"/>
      <c r="AP50" s="134"/>
      <c r="AQ50" s="134"/>
      <c r="AR50" s="134"/>
      <c r="AS50" s="134"/>
      <c r="AT50" s="134"/>
      <c r="AU50" s="134"/>
      <c r="AV50" s="134"/>
      <c r="AW50" s="134"/>
      <c r="AX50" s="134"/>
      <c r="AY50" s="134"/>
      <c r="AZ50" s="134"/>
      <c r="BA50" s="134"/>
      <c r="BB50" s="134"/>
      <c r="BC50" s="134"/>
      <c r="BD50" s="134"/>
      <c r="BE50" s="134"/>
      <c r="BF50" s="134"/>
      <c r="BG50" s="134"/>
      <c r="BH50" s="134"/>
      <c r="BI50" s="134"/>
      <c r="BJ50" s="134"/>
      <c r="BK50" s="134"/>
      <c r="BL50" s="134"/>
      <c r="BM50" s="134"/>
      <c r="BN50" s="134"/>
      <c r="BO50" s="134"/>
      <c r="BP50" s="134"/>
      <c r="BQ50" s="134"/>
      <c r="BR50" s="134"/>
      <c r="BS50" s="134"/>
      <c r="BT50" s="134"/>
      <c r="BU50" s="134"/>
    </row>
    <row r="51" spans="1:73" x14ac:dyDescent="0.4">
      <c r="A51" s="134"/>
      <c r="B51" s="134"/>
      <c r="C51" s="134"/>
      <c r="D51" s="134"/>
      <c r="E51" s="134"/>
      <c r="F51" s="134"/>
      <c r="G51" s="134"/>
      <c r="H51" s="134"/>
      <c r="I51" s="134"/>
      <c r="J51" s="134"/>
      <c r="K51" s="134"/>
      <c r="L51" s="134"/>
      <c r="M51" s="134"/>
      <c r="N51" s="134"/>
      <c r="O51" s="134"/>
      <c r="P51" s="134"/>
      <c r="Q51" s="134"/>
      <c r="R51" s="134"/>
      <c r="S51" s="134"/>
      <c r="T51" s="134"/>
      <c r="U51" s="134"/>
      <c r="V51" s="134"/>
      <c r="W51" s="134"/>
      <c r="X51" s="134"/>
      <c r="Y51" s="134"/>
      <c r="Z51" s="134"/>
      <c r="AA51" s="134"/>
      <c r="AB51" s="134"/>
      <c r="AC51" s="134"/>
      <c r="AD51" s="134"/>
      <c r="AE51" s="134"/>
      <c r="AF51" s="134"/>
      <c r="AG51" s="134"/>
      <c r="AH51" s="134"/>
      <c r="AI51" s="134"/>
      <c r="AJ51" s="134"/>
      <c r="AK51" s="134"/>
      <c r="AL51" s="134"/>
      <c r="AM51" s="134"/>
      <c r="AN51" s="134"/>
      <c r="AO51" s="134"/>
      <c r="AP51" s="134"/>
      <c r="AQ51" s="134"/>
      <c r="AR51" s="134"/>
      <c r="AS51" s="134"/>
      <c r="AT51" s="134"/>
      <c r="AU51" s="134"/>
      <c r="AV51" s="134"/>
      <c r="AW51" s="134"/>
      <c r="AX51" s="134"/>
      <c r="AY51" s="134"/>
      <c r="AZ51" s="134"/>
      <c r="BA51" s="134"/>
      <c r="BB51" s="134"/>
      <c r="BC51" s="134"/>
      <c r="BD51" s="134"/>
      <c r="BE51" s="134"/>
      <c r="BF51" s="134"/>
      <c r="BG51" s="134"/>
      <c r="BH51" s="134"/>
      <c r="BI51" s="134"/>
      <c r="BJ51" s="134"/>
      <c r="BK51" s="134"/>
      <c r="BL51" s="134"/>
      <c r="BM51" s="134"/>
      <c r="BN51" s="134"/>
      <c r="BO51" s="134"/>
      <c r="BP51" s="134"/>
      <c r="BQ51" s="134"/>
      <c r="BR51" s="134"/>
      <c r="BS51" s="134"/>
      <c r="BT51" s="134"/>
      <c r="BU51" s="134"/>
    </row>
    <row r="52" spans="1:73" x14ac:dyDescent="0.4">
      <c r="A52" s="134"/>
      <c r="B52" s="134"/>
      <c r="C52" s="134"/>
      <c r="D52" s="134"/>
      <c r="E52" s="134"/>
      <c r="F52" s="134"/>
      <c r="G52" s="134"/>
      <c r="H52" s="134"/>
      <c r="I52" s="134"/>
      <c r="J52" s="134"/>
      <c r="K52" s="134"/>
      <c r="L52" s="134"/>
      <c r="M52" s="134"/>
      <c r="N52" s="134"/>
      <c r="O52" s="134"/>
      <c r="P52" s="134"/>
      <c r="Q52" s="134"/>
      <c r="R52" s="134"/>
      <c r="S52" s="134"/>
      <c r="T52" s="134"/>
      <c r="U52" s="134"/>
      <c r="V52" s="134"/>
      <c r="W52" s="134"/>
      <c r="X52" s="134"/>
      <c r="Y52" s="134"/>
      <c r="Z52" s="134"/>
      <c r="AA52" s="134"/>
      <c r="AB52" s="134"/>
      <c r="AC52" s="134"/>
      <c r="AD52" s="134"/>
      <c r="AE52" s="134"/>
      <c r="AF52" s="134"/>
      <c r="AG52" s="134"/>
      <c r="AH52" s="134"/>
      <c r="AI52" s="134"/>
      <c r="AJ52" s="134"/>
      <c r="AK52" s="134"/>
      <c r="AL52" s="134"/>
      <c r="AM52" s="134"/>
      <c r="AN52" s="134"/>
      <c r="AO52" s="134"/>
      <c r="AP52" s="134"/>
      <c r="AQ52" s="134"/>
      <c r="AR52" s="134"/>
      <c r="AS52" s="134"/>
      <c r="AT52" s="134"/>
      <c r="AU52" s="134"/>
      <c r="AV52" s="134"/>
      <c r="AW52" s="134"/>
      <c r="AX52" s="134"/>
      <c r="AY52" s="134"/>
      <c r="AZ52" s="134"/>
      <c r="BA52" s="134"/>
      <c r="BB52" s="134"/>
      <c r="BC52" s="134"/>
      <c r="BD52" s="134"/>
      <c r="BE52" s="134"/>
      <c r="BF52" s="134"/>
      <c r="BG52" s="134"/>
      <c r="BH52" s="134"/>
      <c r="BI52" s="134"/>
      <c r="BJ52" s="134"/>
      <c r="BK52" s="134"/>
      <c r="BL52" s="134"/>
      <c r="BM52" s="134"/>
      <c r="BN52" s="134"/>
      <c r="BO52" s="134"/>
      <c r="BP52" s="134"/>
      <c r="BQ52" s="134"/>
      <c r="BR52" s="134"/>
      <c r="BS52" s="134"/>
      <c r="BT52" s="134"/>
      <c r="BU52" s="134"/>
    </row>
    <row r="53" spans="1:73" x14ac:dyDescent="0.4">
      <c r="A53" s="134"/>
      <c r="B53" s="134"/>
      <c r="C53" s="134"/>
      <c r="D53" s="134"/>
      <c r="E53" s="134"/>
      <c r="F53" s="134"/>
      <c r="G53" s="134"/>
      <c r="H53" s="134"/>
      <c r="I53" s="134"/>
      <c r="J53" s="134"/>
      <c r="K53" s="134"/>
      <c r="L53" s="134"/>
      <c r="M53" s="134"/>
      <c r="N53" s="134"/>
      <c r="O53" s="134"/>
      <c r="P53" s="134"/>
      <c r="Q53" s="134"/>
      <c r="R53" s="134"/>
      <c r="S53" s="134"/>
      <c r="T53" s="134"/>
      <c r="U53" s="134"/>
      <c r="V53" s="134"/>
      <c r="W53" s="134"/>
      <c r="X53" s="134"/>
      <c r="Y53" s="134"/>
      <c r="Z53" s="134"/>
      <c r="AA53" s="134"/>
      <c r="AB53" s="134"/>
      <c r="AC53" s="134"/>
      <c r="AD53" s="134"/>
      <c r="AE53" s="134"/>
      <c r="AF53" s="134"/>
      <c r="AG53" s="134"/>
      <c r="AH53" s="134"/>
      <c r="AI53" s="134"/>
      <c r="AJ53" s="134"/>
      <c r="AK53" s="134"/>
      <c r="AL53" s="134"/>
      <c r="AM53" s="134"/>
      <c r="AN53" s="134"/>
      <c r="AO53" s="134"/>
      <c r="AP53" s="134"/>
      <c r="AQ53" s="134"/>
      <c r="AR53" s="134"/>
      <c r="AS53" s="134"/>
      <c r="AT53" s="134"/>
      <c r="AU53" s="134"/>
      <c r="AV53" s="134"/>
      <c r="AW53" s="134"/>
      <c r="AX53" s="134"/>
      <c r="AY53" s="134"/>
      <c r="AZ53" s="134"/>
      <c r="BA53" s="134"/>
      <c r="BB53" s="134"/>
      <c r="BC53" s="134"/>
      <c r="BD53" s="134"/>
      <c r="BE53" s="134"/>
      <c r="BF53" s="134"/>
      <c r="BG53" s="134"/>
      <c r="BH53" s="134"/>
      <c r="BI53" s="134"/>
      <c r="BJ53" s="134"/>
      <c r="BK53" s="134"/>
      <c r="BL53" s="134"/>
      <c r="BM53" s="134"/>
      <c r="BN53" s="134"/>
      <c r="BO53" s="134"/>
      <c r="BP53" s="134"/>
      <c r="BQ53" s="134"/>
      <c r="BR53" s="134"/>
      <c r="BS53" s="134"/>
      <c r="BT53" s="134"/>
      <c r="BU53" s="134"/>
    </row>
    <row r="54" spans="1:73" x14ac:dyDescent="0.4">
      <c r="A54" s="134"/>
      <c r="B54" s="134"/>
      <c r="C54" s="134"/>
      <c r="D54" s="134"/>
      <c r="E54" s="134"/>
      <c r="F54" s="134"/>
      <c r="G54" s="134"/>
      <c r="H54" s="134"/>
      <c r="I54" s="134"/>
      <c r="J54" s="134"/>
      <c r="K54" s="134"/>
      <c r="L54" s="134"/>
      <c r="M54" s="134"/>
      <c r="N54" s="134"/>
      <c r="O54" s="134"/>
      <c r="P54" s="134"/>
      <c r="Q54" s="134"/>
      <c r="R54" s="134"/>
      <c r="S54" s="134"/>
      <c r="T54" s="134"/>
      <c r="U54" s="134"/>
      <c r="V54" s="134"/>
      <c r="W54" s="134"/>
      <c r="X54" s="134"/>
      <c r="Y54" s="134"/>
      <c r="Z54" s="134"/>
      <c r="AA54" s="134"/>
      <c r="AB54" s="134"/>
      <c r="AC54" s="134"/>
      <c r="AD54" s="134"/>
      <c r="AE54" s="134"/>
      <c r="AF54" s="134"/>
      <c r="AG54" s="134"/>
      <c r="AH54" s="134"/>
      <c r="AI54" s="134"/>
      <c r="AJ54" s="134"/>
      <c r="AK54" s="134"/>
      <c r="AL54" s="134"/>
      <c r="AM54" s="134"/>
      <c r="AN54" s="134"/>
      <c r="AO54" s="134"/>
      <c r="AP54" s="134"/>
      <c r="AQ54" s="134"/>
      <c r="AR54" s="134"/>
      <c r="AS54" s="134"/>
      <c r="AT54" s="134"/>
      <c r="AU54" s="134"/>
      <c r="AV54" s="134"/>
      <c r="AW54" s="134"/>
      <c r="AX54" s="134"/>
      <c r="AY54" s="134"/>
      <c r="AZ54" s="134"/>
      <c r="BA54" s="134"/>
      <c r="BB54" s="134"/>
      <c r="BC54" s="134"/>
      <c r="BD54" s="134"/>
      <c r="BE54" s="134"/>
      <c r="BF54" s="134"/>
      <c r="BG54" s="134"/>
      <c r="BH54" s="134"/>
      <c r="BI54" s="134"/>
      <c r="BJ54" s="134"/>
      <c r="BK54" s="134"/>
      <c r="BL54" s="134"/>
      <c r="BM54" s="134"/>
      <c r="BN54" s="134"/>
      <c r="BO54" s="134"/>
      <c r="BP54" s="134"/>
      <c r="BQ54" s="134"/>
      <c r="BR54" s="134"/>
      <c r="BS54" s="134"/>
      <c r="BT54" s="134"/>
      <c r="BU54" s="134"/>
    </row>
    <row r="55" spans="1:73" x14ac:dyDescent="0.4">
      <c r="A55" s="134"/>
      <c r="B55" s="134"/>
      <c r="C55" s="134"/>
      <c r="D55" s="134"/>
      <c r="E55" s="134"/>
      <c r="F55" s="134"/>
      <c r="G55" s="134"/>
      <c r="H55" s="134"/>
      <c r="I55" s="134"/>
      <c r="J55" s="134"/>
      <c r="K55" s="134"/>
      <c r="L55" s="134"/>
      <c r="M55" s="134"/>
      <c r="N55" s="134"/>
      <c r="O55" s="134"/>
      <c r="P55" s="134"/>
      <c r="Q55" s="134"/>
      <c r="R55" s="134"/>
      <c r="S55" s="134"/>
      <c r="T55" s="134"/>
      <c r="U55" s="134"/>
      <c r="V55" s="134"/>
      <c r="W55" s="134"/>
      <c r="X55" s="134"/>
      <c r="Y55" s="134"/>
      <c r="Z55" s="134"/>
      <c r="AA55" s="134"/>
      <c r="AB55" s="134"/>
      <c r="AC55" s="134"/>
      <c r="AD55" s="134"/>
      <c r="AE55" s="134"/>
      <c r="AF55" s="134"/>
      <c r="AG55" s="134"/>
      <c r="AH55" s="134"/>
      <c r="AI55" s="134"/>
      <c r="AJ55" s="134"/>
      <c r="AK55" s="134"/>
      <c r="AL55" s="134"/>
      <c r="AM55" s="134"/>
      <c r="AN55" s="134"/>
      <c r="AO55" s="134"/>
      <c r="AP55" s="134"/>
      <c r="AQ55" s="134"/>
      <c r="AR55" s="134"/>
      <c r="AS55" s="134"/>
      <c r="AT55" s="134"/>
      <c r="AU55" s="134"/>
      <c r="AV55" s="134"/>
      <c r="AW55" s="134"/>
      <c r="AX55" s="134"/>
      <c r="AY55" s="134"/>
      <c r="AZ55" s="134"/>
      <c r="BA55" s="134"/>
      <c r="BB55" s="134"/>
      <c r="BC55" s="134"/>
      <c r="BD55" s="134"/>
      <c r="BE55" s="134"/>
      <c r="BF55" s="134"/>
      <c r="BG55" s="134"/>
      <c r="BH55" s="134"/>
      <c r="BI55" s="134"/>
      <c r="BJ55" s="134"/>
      <c r="BK55" s="134"/>
      <c r="BL55" s="134"/>
      <c r="BM55" s="134"/>
      <c r="BN55" s="134"/>
      <c r="BO55" s="134"/>
      <c r="BP55" s="134"/>
      <c r="BQ55" s="134"/>
      <c r="BR55" s="134"/>
      <c r="BS55" s="134"/>
      <c r="BT55" s="134"/>
      <c r="BU55" s="134"/>
    </row>
    <row r="56" spans="1:73" x14ac:dyDescent="0.4">
      <c r="A56" s="134"/>
      <c r="B56" s="134"/>
      <c r="C56" s="134"/>
      <c r="D56" s="134"/>
      <c r="E56" s="134"/>
      <c r="F56" s="134"/>
      <c r="G56" s="134"/>
      <c r="H56" s="134"/>
      <c r="I56" s="134"/>
      <c r="J56" s="134"/>
      <c r="K56" s="134"/>
      <c r="L56" s="134"/>
      <c r="M56" s="134"/>
      <c r="N56" s="134"/>
      <c r="O56" s="134"/>
      <c r="P56" s="134"/>
      <c r="Q56" s="134"/>
      <c r="R56" s="134"/>
      <c r="S56" s="134"/>
      <c r="T56" s="134"/>
      <c r="U56" s="134"/>
      <c r="V56" s="134"/>
      <c r="W56" s="134"/>
      <c r="X56" s="134"/>
      <c r="Y56" s="134"/>
      <c r="Z56" s="134"/>
      <c r="AA56" s="134"/>
      <c r="AB56" s="134"/>
      <c r="AC56" s="134"/>
      <c r="AD56" s="134"/>
      <c r="AE56" s="134"/>
      <c r="AF56" s="134"/>
      <c r="AG56" s="134"/>
      <c r="AH56" s="134"/>
      <c r="AI56" s="134"/>
      <c r="AJ56" s="134"/>
      <c r="AK56" s="134"/>
      <c r="AL56" s="134"/>
      <c r="AM56" s="134"/>
      <c r="AN56" s="134"/>
      <c r="AO56" s="134"/>
      <c r="AP56" s="134"/>
      <c r="AQ56" s="134"/>
      <c r="AR56" s="134"/>
      <c r="AS56" s="134"/>
      <c r="AT56" s="134"/>
      <c r="AU56" s="134"/>
      <c r="AV56" s="134"/>
      <c r="AW56" s="134"/>
      <c r="AX56" s="134"/>
      <c r="AY56" s="134"/>
      <c r="AZ56" s="134"/>
      <c r="BA56" s="134"/>
      <c r="BB56" s="134"/>
      <c r="BC56" s="134"/>
      <c r="BD56" s="134"/>
      <c r="BE56" s="134"/>
      <c r="BF56" s="134"/>
      <c r="BG56" s="134"/>
      <c r="BH56" s="134"/>
      <c r="BI56" s="134"/>
      <c r="BJ56" s="134"/>
      <c r="BK56" s="134"/>
      <c r="BL56" s="134"/>
      <c r="BM56" s="134"/>
      <c r="BN56" s="134"/>
      <c r="BO56" s="134"/>
      <c r="BP56" s="134"/>
      <c r="BQ56" s="134"/>
      <c r="BR56" s="134"/>
      <c r="BS56" s="134"/>
      <c r="BT56" s="134"/>
      <c r="BU56" s="134"/>
    </row>
  </sheetData>
  <sheetProtection algorithmName="SHA-512" hashValue="eViSLFi2AvfZdbGMDPiwCCTA5IGMZnfXPyaPupOPdcCNI2wk1cIECxTOTkYMNgYeWMPvCJuP4eWWLdwiIVQa/Q==" saltValue="P3JPEWrStj5gaT6raX4rkw==" spinCount="100000" sheet="1" objects="1" scenarios="1"/>
  <mergeCells count="70">
    <mergeCell ref="A38:E39"/>
    <mergeCell ref="F38:G39"/>
    <mergeCell ref="I38:L38"/>
    <mergeCell ref="H39:L39"/>
    <mergeCell ref="A34:G34"/>
    <mergeCell ref="I34:L34"/>
    <mergeCell ref="A35:G37"/>
    <mergeCell ref="I35:L35"/>
    <mergeCell ref="I36:L36"/>
    <mergeCell ref="I37:L37"/>
    <mergeCell ref="A27:G29"/>
    <mergeCell ref="I27:L27"/>
    <mergeCell ref="I28:L28"/>
    <mergeCell ref="I29:L29"/>
    <mergeCell ref="A30:E31"/>
    <mergeCell ref="F30:G31"/>
    <mergeCell ref="I30:L30"/>
    <mergeCell ref="H31:L31"/>
    <mergeCell ref="A22:E23"/>
    <mergeCell ref="F22:G23"/>
    <mergeCell ref="I22:L22"/>
    <mergeCell ref="H23:L23"/>
    <mergeCell ref="A26:G26"/>
    <mergeCell ref="I26:L26"/>
    <mergeCell ref="A18:G18"/>
    <mergeCell ref="I18:L18"/>
    <mergeCell ref="A19:G21"/>
    <mergeCell ref="I19:L19"/>
    <mergeCell ref="I20:L20"/>
    <mergeCell ref="I21:L21"/>
    <mergeCell ref="H10:L10"/>
    <mergeCell ref="AD10:AD13"/>
    <mergeCell ref="AE10:AG15"/>
    <mergeCell ref="H14:L14"/>
    <mergeCell ref="H15:L15"/>
    <mergeCell ref="H11:L11"/>
    <mergeCell ref="H12:L12"/>
    <mergeCell ref="H13:L13"/>
    <mergeCell ref="N4:P4"/>
    <mergeCell ref="AC4:AC5"/>
    <mergeCell ref="H8:L8"/>
    <mergeCell ref="AE8:AG8"/>
    <mergeCell ref="H9:L9"/>
    <mergeCell ref="A1:B2"/>
    <mergeCell ref="C1:C2"/>
    <mergeCell ref="F1:J2"/>
    <mergeCell ref="K1:AC2"/>
    <mergeCell ref="H3:L3"/>
    <mergeCell ref="AI12:AN13"/>
    <mergeCell ref="A4:A5"/>
    <mergeCell ref="B4:B5"/>
    <mergeCell ref="C4:C5"/>
    <mergeCell ref="D4:D5"/>
    <mergeCell ref="E4:E5"/>
    <mergeCell ref="AE4:AG6"/>
    <mergeCell ref="A6:A15"/>
    <mergeCell ref="H6:L6"/>
    <mergeCell ref="AC6:AC15"/>
    <mergeCell ref="H7:L7"/>
    <mergeCell ref="AE7:AG7"/>
    <mergeCell ref="F4:F5"/>
    <mergeCell ref="G4:G5"/>
    <mergeCell ref="H4:L5"/>
    <mergeCell ref="M4:M5"/>
    <mergeCell ref="AF2:AG2"/>
    <mergeCell ref="AI4:AN4"/>
    <mergeCell ref="AI6:AN6"/>
    <mergeCell ref="AI10:AN10"/>
    <mergeCell ref="AI11:AN11"/>
    <mergeCell ref="AI1:AN2"/>
  </mergeCells>
  <pageMargins left="0.7" right="0.7" top="0.75" bottom="0.75" header="0.3" footer="0.3"/>
  <pageSetup paperSize="9" scale="60" fitToHeight="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oglio18">
    <pageSetUpPr fitToPage="1"/>
  </sheetPr>
  <dimension ref="A1:BC56"/>
  <sheetViews>
    <sheetView zoomScale="75" zoomScaleNormal="75" workbookViewId="0">
      <selection activeCell="C1" sqref="C1:C2"/>
    </sheetView>
  </sheetViews>
  <sheetFormatPr defaultRowHeight="13.15" x14ac:dyDescent="0.4"/>
  <cols>
    <col min="1" max="1" width="7" customWidth="1"/>
    <col min="2" max="2" width="3.85546875" customWidth="1"/>
    <col min="3" max="3" width="28.640625" customWidth="1"/>
    <col min="4" max="5" width="18.85546875" customWidth="1"/>
    <col min="6" max="6" width="15.640625" customWidth="1"/>
    <col min="7" max="7" width="12.640625" customWidth="1"/>
    <col min="8" max="8" width="5.640625" customWidth="1"/>
    <col min="9" max="12" width="1.85546875" customWidth="1"/>
    <col min="13" max="13" width="9.640625" customWidth="1"/>
    <col min="14" max="16" width="6.140625" customWidth="1"/>
    <col min="17" max="26" width="0" hidden="1" customWidth="1"/>
    <col min="27" max="27" width="0.140625" customWidth="1"/>
    <col min="28" max="28" width="2" customWidth="1"/>
    <col min="29" max="29" width="12.640625" customWidth="1"/>
    <col min="30" max="30" width="2.640625" customWidth="1"/>
    <col min="31" max="31" width="20.35546875" customWidth="1"/>
    <col min="32" max="32" width="1.640625" customWidth="1"/>
    <col min="33" max="33" width="6.640625" customWidth="1"/>
    <col min="34" max="34" width="2.640625" customWidth="1"/>
    <col min="39" max="39" width="2.640625" customWidth="1"/>
  </cols>
  <sheetData>
    <row r="1" spans="1:55" ht="25.35" customHeight="1" thickBot="1" x14ac:dyDescent="0.45">
      <c r="A1" s="704" t="s">
        <v>108</v>
      </c>
      <c r="B1" s="705"/>
      <c r="C1" s="708"/>
      <c r="D1" s="210" t="s">
        <v>84</v>
      </c>
      <c r="E1" s="211" t="s">
        <v>5</v>
      </c>
      <c r="F1" s="727" t="s">
        <v>142</v>
      </c>
      <c r="G1" s="728"/>
      <c r="H1" s="728"/>
      <c r="I1" s="728"/>
      <c r="J1" s="728"/>
      <c r="K1" s="721" t="str">
        <f>IF(+'SCHEDE '!B2=0,"Inserire il nome nel file SCHEDE",+'SCHEDE '!B2)</f>
        <v/>
      </c>
      <c r="L1" s="722"/>
      <c r="M1" s="722"/>
      <c r="N1" s="722"/>
      <c r="O1" s="722"/>
      <c r="P1" s="722"/>
      <c r="Q1" s="722"/>
      <c r="R1" s="722"/>
      <c r="S1" s="722"/>
      <c r="T1" s="722"/>
      <c r="U1" s="722"/>
      <c r="V1" s="722"/>
      <c r="W1" s="722"/>
      <c r="X1" s="722"/>
      <c r="Y1" s="722"/>
      <c r="Z1" s="722"/>
      <c r="AA1" s="722"/>
      <c r="AB1" s="722"/>
      <c r="AC1" s="723"/>
      <c r="AD1" s="134"/>
      <c r="AE1" s="134"/>
      <c r="AF1" s="134"/>
      <c r="AG1" s="134"/>
      <c r="AH1" s="134"/>
      <c r="AI1" s="774" t="s">
        <v>230</v>
      </c>
      <c r="AJ1" s="775"/>
      <c r="AK1" s="775"/>
      <c r="AL1" s="775"/>
      <c r="AM1" s="775"/>
      <c r="AN1" s="776"/>
      <c r="AO1" s="134"/>
      <c r="AP1" s="134"/>
      <c r="AQ1" s="134"/>
      <c r="AR1" s="134"/>
      <c r="AS1" s="134"/>
      <c r="AT1" s="134"/>
      <c r="AU1" s="134"/>
      <c r="AV1" s="134"/>
      <c r="AW1" s="134"/>
      <c r="AX1" s="134"/>
      <c r="AY1" s="134"/>
      <c r="AZ1" s="134"/>
      <c r="BA1" s="134"/>
      <c r="BB1" s="134"/>
      <c r="BC1" s="134"/>
    </row>
    <row r="2" spans="1:55" ht="25.35" customHeight="1" thickBot="1" x14ac:dyDescent="0.45">
      <c r="A2" s="706"/>
      <c r="B2" s="707"/>
      <c r="C2" s="709"/>
      <c r="D2" s="192"/>
      <c r="E2" s="193"/>
      <c r="F2" s="729"/>
      <c r="G2" s="730"/>
      <c r="H2" s="730"/>
      <c r="I2" s="730"/>
      <c r="J2" s="730"/>
      <c r="K2" s="724"/>
      <c r="L2" s="725"/>
      <c r="M2" s="725"/>
      <c r="N2" s="725"/>
      <c r="O2" s="725"/>
      <c r="P2" s="725"/>
      <c r="Q2" s="725"/>
      <c r="R2" s="725"/>
      <c r="S2" s="725"/>
      <c r="T2" s="725"/>
      <c r="U2" s="725"/>
      <c r="V2" s="725"/>
      <c r="W2" s="725"/>
      <c r="X2" s="725"/>
      <c r="Y2" s="725"/>
      <c r="Z2" s="725"/>
      <c r="AA2" s="725"/>
      <c r="AB2" s="725"/>
      <c r="AC2" s="726"/>
      <c r="AD2" s="134"/>
      <c r="AE2" s="163" t="s">
        <v>7</v>
      </c>
      <c r="AF2" s="639" t="str">
        <f>+Start!X4</f>
        <v>21.2</v>
      </c>
      <c r="AG2" s="640"/>
      <c r="AH2" s="134"/>
      <c r="AI2" s="777"/>
      <c r="AJ2" s="778"/>
      <c r="AK2" s="778"/>
      <c r="AL2" s="778"/>
      <c r="AM2" s="778"/>
      <c r="AN2" s="779"/>
      <c r="AO2" s="134"/>
      <c r="AP2" s="134"/>
      <c r="AQ2" s="134"/>
      <c r="AR2" s="134"/>
      <c r="AS2" s="134"/>
      <c r="AT2" s="134"/>
      <c r="AU2" s="134"/>
      <c r="AV2" s="134"/>
      <c r="AW2" s="134"/>
      <c r="AX2" s="134"/>
      <c r="AY2" s="134"/>
      <c r="AZ2" s="134"/>
      <c r="BA2" s="134"/>
      <c r="BB2" s="134"/>
      <c r="BC2" s="134"/>
    </row>
    <row r="3" spans="1:55" ht="25.35" customHeight="1" thickBot="1" x14ac:dyDescent="0.45">
      <c r="A3" s="153"/>
      <c r="B3" s="153"/>
      <c r="C3" s="153"/>
      <c r="D3" s="153"/>
      <c r="E3" s="153"/>
      <c r="F3" s="191"/>
      <c r="G3" s="189" t="s">
        <v>134</v>
      </c>
      <c r="H3" s="711" t="s">
        <v>143</v>
      </c>
      <c r="I3" s="712"/>
      <c r="J3" s="712"/>
      <c r="K3" s="712"/>
      <c r="L3" s="713"/>
      <c r="M3" s="153"/>
      <c r="N3" s="153"/>
      <c r="O3" s="134"/>
      <c r="P3" s="134"/>
      <c r="Q3" s="134"/>
      <c r="R3" s="134"/>
      <c r="S3" s="134"/>
      <c r="T3" s="134"/>
      <c r="U3" s="134"/>
      <c r="V3" s="134"/>
      <c r="W3" s="134"/>
      <c r="X3" s="134"/>
      <c r="Y3" s="134"/>
      <c r="Z3" s="134"/>
      <c r="AA3" s="134"/>
      <c r="AB3" s="134"/>
      <c r="AC3" s="134"/>
      <c r="AD3" s="134"/>
      <c r="AE3" s="134"/>
      <c r="AF3" s="134"/>
      <c r="AG3" s="134"/>
      <c r="AH3" s="134"/>
      <c r="AI3" s="134"/>
      <c r="AJ3" s="134"/>
      <c r="AK3" s="134"/>
      <c r="AL3" s="134"/>
      <c r="AM3" s="134"/>
      <c r="AN3" s="134"/>
      <c r="AO3" s="134"/>
      <c r="AP3" s="134"/>
      <c r="AQ3" s="134"/>
      <c r="AR3" s="134"/>
      <c r="AS3" s="134"/>
      <c r="AT3" s="134"/>
      <c r="AU3" s="134"/>
      <c r="AV3" s="134"/>
      <c r="AW3" s="134"/>
      <c r="AX3" s="134"/>
      <c r="AY3" s="134"/>
      <c r="AZ3" s="134"/>
      <c r="BA3" s="134"/>
      <c r="BB3" s="134"/>
      <c r="BC3" s="134"/>
    </row>
    <row r="4" spans="1:55" ht="30" customHeight="1" thickTop="1" x14ac:dyDescent="0.4">
      <c r="A4" s="784" t="s">
        <v>108</v>
      </c>
      <c r="B4" s="664" t="s">
        <v>89</v>
      </c>
      <c r="C4" s="716" t="s">
        <v>83</v>
      </c>
      <c r="D4" s="714" t="s">
        <v>84</v>
      </c>
      <c r="E4" s="714" t="s">
        <v>5</v>
      </c>
      <c r="F4" s="666" t="s">
        <v>107</v>
      </c>
      <c r="G4" s="702" t="s">
        <v>151</v>
      </c>
      <c r="H4" s="731" t="s">
        <v>149</v>
      </c>
      <c r="I4" s="732"/>
      <c r="J4" s="732"/>
      <c r="K4" s="732"/>
      <c r="L4" s="733"/>
      <c r="M4" s="694" t="s">
        <v>6</v>
      </c>
      <c r="N4" s="696" t="s">
        <v>88</v>
      </c>
      <c r="O4" s="697"/>
      <c r="P4" s="698"/>
      <c r="Q4" s="95" t="s">
        <v>90</v>
      </c>
      <c r="R4" s="95" t="s">
        <v>91</v>
      </c>
      <c r="S4" s="95" t="s">
        <v>92</v>
      </c>
      <c r="T4" s="95" t="s">
        <v>93</v>
      </c>
      <c r="U4" s="95" t="s">
        <v>94</v>
      </c>
      <c r="V4" s="95" t="s">
        <v>95</v>
      </c>
      <c r="W4" s="95" t="s">
        <v>96</v>
      </c>
      <c r="X4" s="95" t="s">
        <v>97</v>
      </c>
      <c r="Y4" s="95" t="s">
        <v>98</v>
      </c>
      <c r="AA4" s="90"/>
      <c r="AB4" s="134"/>
      <c r="AC4" s="786" t="s">
        <v>135</v>
      </c>
      <c r="AD4" s="135"/>
      <c r="AE4" s="649" t="s">
        <v>111</v>
      </c>
      <c r="AF4" s="650"/>
      <c r="AG4" s="651"/>
      <c r="AH4" s="134"/>
      <c r="AI4" s="780" t="s">
        <v>144</v>
      </c>
      <c r="AJ4" s="780"/>
      <c r="AK4" s="780"/>
      <c r="AL4" s="780"/>
      <c r="AM4" s="780"/>
      <c r="AN4" s="780"/>
      <c r="AO4" s="134"/>
      <c r="AP4" s="134"/>
      <c r="AQ4" s="134"/>
      <c r="AR4" s="134"/>
      <c r="AS4" s="134"/>
      <c r="AT4" s="134"/>
      <c r="AU4" s="134"/>
      <c r="AV4" s="134"/>
      <c r="AW4" s="134"/>
      <c r="AX4" s="134"/>
      <c r="AY4" s="134"/>
      <c r="AZ4" s="134"/>
      <c r="BA4" s="134"/>
      <c r="BB4" s="134"/>
      <c r="BC4" s="134"/>
    </row>
    <row r="5" spans="1:55" ht="30" customHeight="1" thickBot="1" x14ac:dyDescent="0.45">
      <c r="A5" s="785"/>
      <c r="B5" s="665"/>
      <c r="C5" s="717"/>
      <c r="D5" s="715"/>
      <c r="E5" s="715"/>
      <c r="F5" s="667"/>
      <c r="G5" s="703"/>
      <c r="H5" s="734"/>
      <c r="I5" s="735"/>
      <c r="J5" s="735"/>
      <c r="K5" s="735"/>
      <c r="L5" s="736"/>
      <c r="M5" s="695"/>
      <c r="N5" s="89" t="s">
        <v>85</v>
      </c>
      <c r="O5" s="4" t="s">
        <v>86</v>
      </c>
      <c r="P5" s="5" t="s">
        <v>87</v>
      </c>
      <c r="Q5" s="95" t="s">
        <v>99</v>
      </c>
      <c r="R5" s="96"/>
      <c r="S5" s="96"/>
      <c r="T5" s="96"/>
      <c r="U5" s="96"/>
      <c r="V5" s="96"/>
      <c r="W5" s="96"/>
      <c r="X5" s="96"/>
      <c r="Y5" s="96"/>
      <c r="AA5" s="90"/>
      <c r="AB5" s="134"/>
      <c r="AC5" s="787"/>
      <c r="AD5" s="135"/>
      <c r="AE5" s="652"/>
      <c r="AF5" s="653"/>
      <c r="AG5" s="654"/>
      <c r="AH5" s="134"/>
      <c r="AI5" s="397" t="s">
        <v>145</v>
      </c>
      <c r="AJ5" s="397"/>
      <c r="AK5" s="397"/>
      <c r="AL5" s="397"/>
      <c r="AM5" s="398"/>
      <c r="AN5" s="408"/>
      <c r="AO5" s="134"/>
      <c r="AP5" s="134"/>
      <c r="AQ5" s="134"/>
      <c r="AR5" s="134"/>
      <c r="AS5" s="134"/>
      <c r="AT5" s="134"/>
      <c r="AU5" s="134"/>
      <c r="AV5" s="134"/>
      <c r="AW5" s="134"/>
      <c r="AX5" s="134"/>
      <c r="AY5" s="134"/>
      <c r="AZ5" s="134"/>
      <c r="BA5" s="134"/>
      <c r="BB5" s="134"/>
      <c r="BC5" s="134"/>
    </row>
    <row r="6" spans="1:55" ht="25.35" customHeight="1" thickTop="1" thickBot="1" x14ac:dyDescent="0.6">
      <c r="A6" s="691" t="str">
        <f>IF(+Anno_1=0,"",+Anno_1)</f>
        <v/>
      </c>
      <c r="B6" s="91">
        <v>1</v>
      </c>
      <c r="C6" s="155"/>
      <c r="D6" s="201"/>
      <c r="E6" s="202"/>
      <c r="F6" s="154" t="str">
        <f t="shared" ref="F6:F15" si="0">IF(OR(D6=0,E6=0,+Anno_1=0),"",IF(OR(E6&gt;data_2,D6&lt;data_1),"DATA ERRATA","ok"))</f>
        <v/>
      </c>
      <c r="G6" s="199"/>
      <c r="H6" s="699"/>
      <c r="I6" s="700"/>
      <c r="J6" s="700"/>
      <c r="K6" s="700"/>
      <c r="L6" s="701"/>
      <c r="M6" s="195">
        <f>IF(G6=0,0,      IF(H6=0,0,IF(AND(G6&lt;&gt;"AA",G6&lt;&gt;"AT",G6&lt;&gt;"CS",G6&lt;&gt;"ALTRO"),"ERRORE",IF(AND(H6&lt;&gt;"NON",H6&lt;&gt;"SS",H6&lt;&gt;"ENTE"),"ERRORE",ROUND(E6-D6+1,0)))))</f>
        <v>0</v>
      </c>
      <c r="N6" s="100">
        <f t="shared" ref="N6:N9" si="1">FLOOR(R6,1)</f>
        <v>0</v>
      </c>
      <c r="O6" s="97">
        <f>FLOOR(V6,1)</f>
        <v>0</v>
      </c>
      <c r="P6" s="102">
        <f t="shared" ref="P6:P9" si="2">U6-X6</f>
        <v>0</v>
      </c>
      <c r="Q6" s="92">
        <f t="shared" ref="Q6:Q9" si="3">T6+X6+Y6</f>
        <v>0</v>
      </c>
      <c r="R6" s="93">
        <f t="shared" ref="R6:R9" si="4">M6/365</f>
        <v>0</v>
      </c>
      <c r="S6" s="93">
        <f t="shared" ref="S6:S16" si="5">FLOOR(R6,1)</f>
        <v>0</v>
      </c>
      <c r="T6" s="93">
        <f t="shared" ref="T6:T16" si="6">S6*365</f>
        <v>0</v>
      </c>
      <c r="U6" s="93">
        <f t="shared" ref="U6:U9" si="7">M6-T6</f>
        <v>0</v>
      </c>
      <c r="V6" s="93">
        <f t="shared" ref="V6:V16" si="8">U6/30</f>
        <v>0</v>
      </c>
      <c r="W6" s="93">
        <f t="shared" ref="W6:W16" si="9">FLOOR(V6,1)</f>
        <v>0</v>
      </c>
      <c r="X6" s="93">
        <f t="shared" ref="X6:X16" si="10">W6*30</f>
        <v>0</v>
      </c>
      <c r="Y6" s="6">
        <f t="shared" ref="Y6:Y9" si="11">U6-X6</f>
        <v>0</v>
      </c>
      <c r="AA6" s="90"/>
      <c r="AB6" s="134"/>
      <c r="AC6" s="691" t="str">
        <f>IF(+Anno_1=0,"",+Anno_1)</f>
        <v/>
      </c>
      <c r="AD6" s="136"/>
      <c r="AE6" s="652"/>
      <c r="AF6" s="653"/>
      <c r="AG6" s="654"/>
      <c r="AH6" s="134"/>
      <c r="AI6" s="780" t="s">
        <v>146</v>
      </c>
      <c r="AJ6" s="780"/>
      <c r="AK6" s="780"/>
      <c r="AL6" s="780"/>
      <c r="AM6" s="780"/>
      <c r="AN6" s="780"/>
      <c r="AO6" s="134"/>
      <c r="AP6" s="134"/>
      <c r="AQ6" s="134"/>
      <c r="AR6" s="134"/>
      <c r="AS6" s="134"/>
      <c r="AT6" s="134"/>
      <c r="AU6" s="134"/>
      <c r="AV6" s="134"/>
      <c r="AW6" s="134"/>
      <c r="AX6" s="134"/>
      <c r="AY6" s="134"/>
      <c r="AZ6" s="134"/>
      <c r="BA6" s="134"/>
      <c r="BB6" s="134"/>
      <c r="BC6" s="134"/>
    </row>
    <row r="7" spans="1:55" ht="25.35" customHeight="1" thickBot="1" x14ac:dyDescent="0.6">
      <c r="A7" s="692"/>
      <c r="B7" s="91">
        <v>2</v>
      </c>
      <c r="C7" s="155"/>
      <c r="D7" s="201"/>
      <c r="E7" s="202"/>
      <c r="F7" s="154" t="str">
        <f t="shared" si="0"/>
        <v/>
      </c>
      <c r="G7" s="199"/>
      <c r="H7" s="699"/>
      <c r="I7" s="700"/>
      <c r="J7" s="700"/>
      <c r="K7" s="700"/>
      <c r="L7" s="701"/>
      <c r="M7" s="196">
        <f>IF(G7=0,0,      IF(H7=0,0,IF(AND(G7&lt;&gt;"AA",G7&lt;&gt;"AT",G7&lt;&gt;"CS",G7&lt;&gt;"ALTRO"),"ERRORE",IF(AND(H7&lt;&gt;"NON",H7&lt;&gt;"SS",H7&lt;&gt;"ENTE"),"ERRORE",ROUND(E7-D7+1,0)))))</f>
        <v>0</v>
      </c>
      <c r="N7" s="100">
        <f t="shared" si="1"/>
        <v>0</v>
      </c>
      <c r="O7" s="101">
        <f t="shared" ref="O7:O9" si="12">FLOOR(V7,1)</f>
        <v>0</v>
      </c>
      <c r="P7" s="102">
        <f t="shared" si="2"/>
        <v>0</v>
      </c>
      <c r="Q7" s="92">
        <f t="shared" si="3"/>
        <v>0</v>
      </c>
      <c r="R7" s="93">
        <f t="shared" si="4"/>
        <v>0</v>
      </c>
      <c r="S7" s="93">
        <f t="shared" si="5"/>
        <v>0</v>
      </c>
      <c r="T7" s="93">
        <f t="shared" si="6"/>
        <v>0</v>
      </c>
      <c r="U7" s="93">
        <f t="shared" si="7"/>
        <v>0</v>
      </c>
      <c r="V7" s="93">
        <f t="shared" si="8"/>
        <v>0</v>
      </c>
      <c r="W7" s="93">
        <f t="shared" si="9"/>
        <v>0</v>
      </c>
      <c r="X7" s="93">
        <f t="shared" si="10"/>
        <v>0</v>
      </c>
      <c r="Y7" s="6">
        <f t="shared" si="11"/>
        <v>0</v>
      </c>
      <c r="AA7" s="90"/>
      <c r="AB7" s="134"/>
      <c r="AC7" s="692"/>
      <c r="AD7" s="137"/>
      <c r="AE7" s="686" t="s">
        <v>155</v>
      </c>
      <c r="AF7" s="687"/>
      <c r="AG7" s="688"/>
      <c r="AH7" s="134"/>
      <c r="AI7" s="397" t="s">
        <v>147</v>
      </c>
      <c r="AJ7" s="397"/>
      <c r="AK7" s="397"/>
      <c r="AL7" s="398"/>
      <c r="AM7" s="399"/>
      <c r="AN7" s="408"/>
      <c r="AO7" s="134"/>
      <c r="AP7" s="134"/>
      <c r="AQ7" s="134"/>
      <c r="AR7" s="134"/>
      <c r="AS7" s="134"/>
      <c r="AT7" s="134"/>
      <c r="AU7" s="134"/>
      <c r="AV7" s="134"/>
      <c r="AW7" s="134"/>
      <c r="AX7" s="134"/>
      <c r="AY7" s="134"/>
      <c r="AZ7" s="134"/>
      <c r="BA7" s="134"/>
      <c r="BB7" s="134"/>
      <c r="BC7" s="134"/>
    </row>
    <row r="8" spans="1:55" ht="25.35" customHeight="1" thickBot="1" x14ac:dyDescent="0.6">
      <c r="A8" s="692"/>
      <c r="B8" s="91">
        <v>3</v>
      </c>
      <c r="C8" s="155"/>
      <c r="D8" s="201"/>
      <c r="E8" s="202"/>
      <c r="F8" s="154" t="str">
        <f t="shared" si="0"/>
        <v/>
      </c>
      <c r="G8" s="199"/>
      <c r="H8" s="699"/>
      <c r="I8" s="700"/>
      <c r="J8" s="700"/>
      <c r="K8" s="700"/>
      <c r="L8" s="701"/>
      <c r="M8" s="196">
        <f t="shared" ref="M8:M15" si="13">IF(G8=0,0,      IF(H8=0,0,IF(AND(G8&lt;&gt;"AA",G8&lt;&gt;"AT",G8&lt;&gt;"CS",G8&lt;&gt;"ALTRO"),"ERRORE",IF(AND(H8&lt;&gt;"NON",H8&lt;&gt;"SS",H8&lt;&gt;"ENTE"),"ERRORE",ROUND(E8-D8+1,0)))))</f>
        <v>0</v>
      </c>
      <c r="N8" s="100">
        <f t="shared" si="1"/>
        <v>0</v>
      </c>
      <c r="O8" s="101">
        <f t="shared" si="12"/>
        <v>0</v>
      </c>
      <c r="P8" s="102">
        <f t="shared" si="2"/>
        <v>0</v>
      </c>
      <c r="Q8" s="92">
        <f t="shared" si="3"/>
        <v>0</v>
      </c>
      <c r="R8" s="93">
        <f t="shared" si="4"/>
        <v>0</v>
      </c>
      <c r="S8" s="93">
        <f t="shared" si="5"/>
        <v>0</v>
      </c>
      <c r="T8" s="93">
        <f t="shared" si="6"/>
        <v>0</v>
      </c>
      <c r="U8" s="93">
        <f t="shared" si="7"/>
        <v>0</v>
      </c>
      <c r="V8" s="93">
        <f t="shared" si="8"/>
        <v>0</v>
      </c>
      <c r="W8" s="93">
        <f t="shared" si="9"/>
        <v>0</v>
      </c>
      <c r="X8" s="93">
        <f t="shared" si="10"/>
        <v>0</v>
      </c>
      <c r="Y8" s="6">
        <f t="shared" si="11"/>
        <v>0</v>
      </c>
      <c r="AA8" s="90"/>
      <c r="AB8" s="134"/>
      <c r="AC8" s="692"/>
      <c r="AD8" s="137"/>
      <c r="AE8" s="683" t="s">
        <v>131</v>
      </c>
      <c r="AF8" s="684"/>
      <c r="AG8" s="685"/>
      <c r="AH8" s="134"/>
      <c r="AI8" s="166"/>
      <c r="AJ8" s="166"/>
      <c r="AK8" s="166"/>
      <c r="AL8" s="166"/>
      <c r="AM8" s="166"/>
      <c r="AN8" s="134"/>
      <c r="AO8" s="134"/>
      <c r="AP8" s="134"/>
      <c r="AQ8" s="134"/>
      <c r="AR8" s="134"/>
      <c r="AS8" s="134"/>
      <c r="AT8" s="134"/>
      <c r="AU8" s="134"/>
      <c r="AV8" s="134"/>
      <c r="AW8" s="134"/>
      <c r="AX8" s="134"/>
      <c r="AY8" s="134"/>
      <c r="AZ8" s="134"/>
      <c r="BA8" s="134"/>
      <c r="BB8" s="134"/>
      <c r="BC8" s="134"/>
    </row>
    <row r="9" spans="1:55" ht="25.35" customHeight="1" thickBot="1" x14ac:dyDescent="0.6">
      <c r="A9" s="692"/>
      <c r="B9" s="91">
        <v>4</v>
      </c>
      <c r="C9" s="155"/>
      <c r="D9" s="201"/>
      <c r="E9" s="202"/>
      <c r="F9" s="154" t="str">
        <f t="shared" si="0"/>
        <v/>
      </c>
      <c r="G9" s="199"/>
      <c r="H9" s="699"/>
      <c r="I9" s="700"/>
      <c r="J9" s="700"/>
      <c r="K9" s="700"/>
      <c r="L9" s="701"/>
      <c r="M9" s="196">
        <f t="shared" si="13"/>
        <v>0</v>
      </c>
      <c r="N9" s="100">
        <f t="shared" si="1"/>
        <v>0</v>
      </c>
      <c r="O9" s="101">
        <f t="shared" si="12"/>
        <v>0</v>
      </c>
      <c r="P9" s="102">
        <f t="shared" si="2"/>
        <v>0</v>
      </c>
      <c r="Q9" s="92">
        <f t="shared" si="3"/>
        <v>0</v>
      </c>
      <c r="R9" s="93">
        <f t="shared" si="4"/>
        <v>0</v>
      </c>
      <c r="S9" s="93">
        <f t="shared" si="5"/>
        <v>0</v>
      </c>
      <c r="T9" s="93">
        <f t="shared" si="6"/>
        <v>0</v>
      </c>
      <c r="U9" s="93">
        <f t="shared" si="7"/>
        <v>0</v>
      </c>
      <c r="V9" s="93">
        <f t="shared" si="8"/>
        <v>0</v>
      </c>
      <c r="W9" s="93">
        <f t="shared" si="9"/>
        <v>0</v>
      </c>
      <c r="X9" s="93">
        <f t="shared" si="10"/>
        <v>0</v>
      </c>
      <c r="Y9" s="6">
        <f t="shared" si="11"/>
        <v>0</v>
      </c>
      <c r="AA9" s="90"/>
      <c r="AB9" s="134"/>
      <c r="AC9" s="692"/>
      <c r="AD9" s="137"/>
      <c r="AE9" s="137"/>
      <c r="AF9" s="137"/>
      <c r="AG9" s="137"/>
      <c r="AH9" s="134"/>
      <c r="AI9" s="166"/>
      <c r="AJ9" s="166"/>
      <c r="AK9" s="166"/>
      <c r="AL9" s="166"/>
      <c r="AM9" s="166"/>
      <c r="AN9" s="134"/>
      <c r="AO9" s="134"/>
      <c r="AP9" s="134"/>
      <c r="AQ9" s="134"/>
      <c r="AR9" s="134"/>
      <c r="AS9" s="134"/>
      <c r="AT9" s="134"/>
      <c r="AU9" s="134"/>
      <c r="AV9" s="134"/>
      <c r="AW9" s="134"/>
      <c r="AX9" s="134"/>
      <c r="AY9" s="134"/>
      <c r="AZ9" s="134"/>
      <c r="BA9" s="134"/>
      <c r="BB9" s="134"/>
      <c r="BC9" s="134"/>
    </row>
    <row r="10" spans="1:55" ht="25.35" customHeight="1" thickBot="1" x14ac:dyDescent="0.6">
      <c r="A10" s="692"/>
      <c r="B10" s="91">
        <v>5</v>
      </c>
      <c r="C10" s="155"/>
      <c r="D10" s="201"/>
      <c r="E10" s="202"/>
      <c r="F10" s="154" t="str">
        <f t="shared" si="0"/>
        <v/>
      </c>
      <c r="G10" s="199"/>
      <c r="H10" s="699"/>
      <c r="I10" s="700"/>
      <c r="J10" s="700"/>
      <c r="K10" s="700"/>
      <c r="L10" s="701"/>
      <c r="M10" s="196">
        <f t="shared" si="13"/>
        <v>0</v>
      </c>
      <c r="N10" s="100">
        <f>FLOOR(R10,1)</f>
        <v>0</v>
      </c>
      <c r="O10" s="101">
        <f>FLOOR(V10,1)</f>
        <v>0</v>
      </c>
      <c r="P10" s="102">
        <f>U10-X10</f>
        <v>0</v>
      </c>
      <c r="Q10" s="92">
        <f>T10+X10+Y10</f>
        <v>0</v>
      </c>
      <c r="R10" s="93">
        <f>M10/365</f>
        <v>0</v>
      </c>
      <c r="S10" s="93">
        <f>FLOOR(R10,1)</f>
        <v>0</v>
      </c>
      <c r="T10" s="93">
        <f>S10*365</f>
        <v>0</v>
      </c>
      <c r="U10" s="93">
        <f>M10-T10</f>
        <v>0</v>
      </c>
      <c r="V10" s="93">
        <f>U10/30</f>
        <v>0</v>
      </c>
      <c r="W10" s="93">
        <f>FLOOR(V10,1)</f>
        <v>0</v>
      </c>
      <c r="X10" s="93">
        <f>W10*30</f>
        <v>0</v>
      </c>
      <c r="Y10" s="6">
        <f>U10-X10</f>
        <v>0</v>
      </c>
      <c r="AA10" s="90"/>
      <c r="AB10" s="134"/>
      <c r="AC10" s="692"/>
      <c r="AD10" s="710"/>
      <c r="AE10" s="655" t="s">
        <v>112</v>
      </c>
      <c r="AF10" s="656"/>
      <c r="AG10" s="657"/>
      <c r="AH10" s="134"/>
      <c r="AI10" s="781" t="s">
        <v>153</v>
      </c>
      <c r="AJ10" s="782"/>
      <c r="AK10" s="782"/>
      <c r="AL10" s="782"/>
      <c r="AM10" s="782"/>
      <c r="AN10" s="783"/>
      <c r="AO10" s="134"/>
      <c r="AP10" s="134"/>
      <c r="AQ10" s="134"/>
      <c r="AR10" s="134"/>
      <c r="AS10" s="134"/>
      <c r="AT10" s="134"/>
      <c r="AU10" s="134"/>
      <c r="AV10" s="134"/>
      <c r="AW10" s="134"/>
      <c r="AX10" s="134"/>
      <c r="AY10" s="134"/>
      <c r="AZ10" s="134"/>
      <c r="BA10" s="134"/>
      <c r="BB10" s="134"/>
      <c r="BC10" s="134"/>
    </row>
    <row r="11" spans="1:55" ht="25.35" customHeight="1" thickBot="1" x14ac:dyDescent="0.6">
      <c r="A11" s="692"/>
      <c r="B11" s="91">
        <v>6</v>
      </c>
      <c r="C11" s="155"/>
      <c r="D11" s="201"/>
      <c r="E11" s="202"/>
      <c r="F11" s="154" t="str">
        <f t="shared" si="0"/>
        <v/>
      </c>
      <c r="G11" s="199"/>
      <c r="H11" s="699"/>
      <c r="I11" s="700"/>
      <c r="J11" s="700"/>
      <c r="K11" s="700"/>
      <c r="L11" s="701"/>
      <c r="M11" s="196">
        <f t="shared" si="13"/>
        <v>0</v>
      </c>
      <c r="N11" s="100">
        <f t="shared" ref="N11:N13" si="14">FLOOR(R11,1)</f>
        <v>0</v>
      </c>
      <c r="O11" s="101">
        <f t="shared" ref="O11:O13" si="15">FLOOR(V11,1)</f>
        <v>0</v>
      </c>
      <c r="P11" s="102">
        <f t="shared" ref="P11:P13" si="16">U11-X11</f>
        <v>0</v>
      </c>
      <c r="Q11" s="92">
        <f t="shared" ref="Q11:Q13" si="17">T11+X11+Y11</f>
        <v>0</v>
      </c>
      <c r="R11" s="93">
        <f t="shared" ref="R11:R13" si="18">M11/365</f>
        <v>0</v>
      </c>
      <c r="S11" s="93">
        <f t="shared" si="5"/>
        <v>0</v>
      </c>
      <c r="T11" s="93">
        <f t="shared" si="6"/>
        <v>0</v>
      </c>
      <c r="U11" s="93">
        <f t="shared" ref="U11:U13" si="19">M11-T11</f>
        <v>0</v>
      </c>
      <c r="V11" s="93">
        <f t="shared" si="8"/>
        <v>0</v>
      </c>
      <c r="W11" s="93">
        <f t="shared" si="9"/>
        <v>0</v>
      </c>
      <c r="X11" s="93">
        <f t="shared" si="10"/>
        <v>0</v>
      </c>
      <c r="Y11" s="6">
        <f t="shared" ref="Y11:Y13" si="20">U11-X11</f>
        <v>0</v>
      </c>
      <c r="AA11" s="90"/>
      <c r="AB11" s="134"/>
      <c r="AC11" s="692"/>
      <c r="AD11" s="710"/>
      <c r="AE11" s="658"/>
      <c r="AF11" s="659"/>
      <c r="AG11" s="660"/>
      <c r="AH11" s="134"/>
      <c r="AI11" s="781" t="s">
        <v>148</v>
      </c>
      <c r="AJ11" s="782"/>
      <c r="AK11" s="782"/>
      <c r="AL11" s="782"/>
      <c r="AM11" s="782"/>
      <c r="AN11" s="783"/>
      <c r="AO11" s="134"/>
      <c r="AP11" s="134"/>
      <c r="AQ11" s="134"/>
      <c r="AR11" s="134"/>
      <c r="AS11" s="134"/>
      <c r="AT11" s="134"/>
      <c r="AU11" s="134"/>
      <c r="AV11" s="134"/>
      <c r="AW11" s="134"/>
      <c r="AX11" s="134"/>
      <c r="AY11" s="134"/>
      <c r="AZ11" s="134"/>
      <c r="BA11" s="134"/>
      <c r="BB11" s="134"/>
      <c r="BC11" s="134"/>
    </row>
    <row r="12" spans="1:55" ht="25.35" customHeight="1" thickBot="1" x14ac:dyDescent="0.6">
      <c r="A12" s="692"/>
      <c r="B12" s="91">
        <v>7</v>
      </c>
      <c r="C12" s="155"/>
      <c r="D12" s="201"/>
      <c r="E12" s="202"/>
      <c r="F12" s="154" t="str">
        <f t="shared" si="0"/>
        <v/>
      </c>
      <c r="G12" s="199"/>
      <c r="H12" s="699"/>
      <c r="I12" s="700"/>
      <c r="J12" s="700"/>
      <c r="K12" s="700"/>
      <c r="L12" s="701"/>
      <c r="M12" s="196">
        <f t="shared" si="13"/>
        <v>0</v>
      </c>
      <c r="N12" s="100">
        <f t="shared" si="14"/>
        <v>0</v>
      </c>
      <c r="O12" s="101">
        <f t="shared" si="15"/>
        <v>0</v>
      </c>
      <c r="P12" s="102">
        <f t="shared" si="16"/>
        <v>0</v>
      </c>
      <c r="Q12" s="92">
        <f t="shared" si="17"/>
        <v>0</v>
      </c>
      <c r="R12" s="93">
        <f t="shared" si="18"/>
        <v>0</v>
      </c>
      <c r="S12" s="93">
        <f t="shared" si="5"/>
        <v>0</v>
      </c>
      <c r="T12" s="93">
        <f t="shared" si="6"/>
        <v>0</v>
      </c>
      <c r="U12" s="93">
        <f t="shared" si="19"/>
        <v>0</v>
      </c>
      <c r="V12" s="93">
        <f t="shared" si="8"/>
        <v>0</v>
      </c>
      <c r="W12" s="93">
        <f t="shared" si="9"/>
        <v>0</v>
      </c>
      <c r="X12" s="93">
        <f t="shared" si="10"/>
        <v>0</v>
      </c>
      <c r="Y12" s="6">
        <f t="shared" si="20"/>
        <v>0</v>
      </c>
      <c r="AA12" s="90"/>
      <c r="AB12" s="134"/>
      <c r="AC12" s="692"/>
      <c r="AD12" s="710"/>
      <c r="AE12" s="658"/>
      <c r="AF12" s="659"/>
      <c r="AG12" s="660"/>
      <c r="AH12" s="134"/>
      <c r="AI12" s="737" t="s">
        <v>231</v>
      </c>
      <c r="AJ12" s="738"/>
      <c r="AK12" s="738"/>
      <c r="AL12" s="738"/>
      <c r="AM12" s="738"/>
      <c r="AN12" s="739"/>
      <c r="AO12" s="134"/>
      <c r="AP12" s="134"/>
      <c r="AQ12" s="134"/>
      <c r="AR12" s="134"/>
      <c r="AS12" s="134"/>
      <c r="AT12" s="134"/>
      <c r="AU12" s="134"/>
      <c r="AV12" s="134"/>
      <c r="AW12" s="134"/>
      <c r="AX12" s="134"/>
      <c r="AY12" s="134"/>
      <c r="AZ12" s="134"/>
      <c r="BA12" s="134"/>
      <c r="BB12" s="134"/>
      <c r="BC12" s="134"/>
    </row>
    <row r="13" spans="1:55" ht="25.35" customHeight="1" thickBot="1" x14ac:dyDescent="0.6">
      <c r="A13" s="692"/>
      <c r="B13" s="91">
        <v>8</v>
      </c>
      <c r="C13" s="155"/>
      <c r="D13" s="201"/>
      <c r="E13" s="202"/>
      <c r="F13" s="154" t="str">
        <f t="shared" si="0"/>
        <v/>
      </c>
      <c r="G13" s="199"/>
      <c r="H13" s="699"/>
      <c r="I13" s="700"/>
      <c r="J13" s="700"/>
      <c r="K13" s="700"/>
      <c r="L13" s="701"/>
      <c r="M13" s="196">
        <f t="shared" si="13"/>
        <v>0</v>
      </c>
      <c r="N13" s="100">
        <f t="shared" si="14"/>
        <v>0</v>
      </c>
      <c r="O13" s="101">
        <f t="shared" si="15"/>
        <v>0</v>
      </c>
      <c r="P13" s="102">
        <f t="shared" si="16"/>
        <v>0</v>
      </c>
      <c r="Q13" s="92">
        <f t="shared" si="17"/>
        <v>0</v>
      </c>
      <c r="R13" s="93">
        <f t="shared" si="18"/>
        <v>0</v>
      </c>
      <c r="S13" s="93">
        <f t="shared" si="5"/>
        <v>0</v>
      </c>
      <c r="T13" s="93">
        <f t="shared" si="6"/>
        <v>0</v>
      </c>
      <c r="U13" s="93">
        <f t="shared" si="19"/>
        <v>0</v>
      </c>
      <c r="V13" s="93">
        <f t="shared" si="8"/>
        <v>0</v>
      </c>
      <c r="W13" s="93">
        <f t="shared" si="9"/>
        <v>0</v>
      </c>
      <c r="X13" s="93">
        <f t="shared" si="10"/>
        <v>0</v>
      </c>
      <c r="Y13" s="6">
        <f t="shared" si="20"/>
        <v>0</v>
      </c>
      <c r="AA13" s="90"/>
      <c r="AB13" s="134"/>
      <c r="AC13" s="692"/>
      <c r="AD13" s="710"/>
      <c r="AE13" s="658"/>
      <c r="AF13" s="659"/>
      <c r="AG13" s="660"/>
      <c r="AH13" s="134"/>
      <c r="AI13" s="737"/>
      <c r="AJ13" s="738"/>
      <c r="AK13" s="738"/>
      <c r="AL13" s="738"/>
      <c r="AM13" s="738"/>
      <c r="AN13" s="739"/>
      <c r="AO13" s="134"/>
      <c r="AP13" s="134"/>
      <c r="AQ13" s="134"/>
      <c r="AR13" s="134"/>
      <c r="AS13" s="134"/>
      <c r="AT13" s="134"/>
      <c r="AU13" s="134"/>
      <c r="AV13" s="134"/>
      <c r="AW13" s="134"/>
      <c r="AX13" s="134"/>
      <c r="AY13" s="134"/>
      <c r="AZ13" s="134"/>
      <c r="BA13" s="134"/>
      <c r="BB13" s="134"/>
      <c r="BC13" s="134"/>
    </row>
    <row r="14" spans="1:55" ht="25.35" customHeight="1" thickBot="1" x14ac:dyDescent="0.6">
      <c r="A14" s="692"/>
      <c r="B14" s="91">
        <v>9</v>
      </c>
      <c r="C14" s="155"/>
      <c r="D14" s="201"/>
      <c r="E14" s="202"/>
      <c r="F14" s="154" t="str">
        <f t="shared" si="0"/>
        <v/>
      </c>
      <c r="G14" s="199"/>
      <c r="H14" s="699"/>
      <c r="I14" s="700"/>
      <c r="J14" s="700"/>
      <c r="K14" s="700"/>
      <c r="L14" s="701"/>
      <c r="M14" s="196">
        <f t="shared" si="13"/>
        <v>0</v>
      </c>
      <c r="N14" s="103">
        <f>FLOOR(R14,1)</f>
        <v>0</v>
      </c>
      <c r="O14" s="104">
        <f>FLOOR(V14,1)</f>
        <v>0</v>
      </c>
      <c r="P14" s="105">
        <f>U14-X14</f>
        <v>0</v>
      </c>
      <c r="Q14" s="92">
        <f>T14+X14+Y14</f>
        <v>0</v>
      </c>
      <c r="R14" s="93">
        <f>M14/365</f>
        <v>0</v>
      </c>
      <c r="S14" s="93">
        <f>FLOOR(R14,1)</f>
        <v>0</v>
      </c>
      <c r="T14" s="93">
        <f>S14*365</f>
        <v>0</v>
      </c>
      <c r="U14" s="93">
        <f>M14-T14</f>
        <v>0</v>
      </c>
      <c r="V14" s="93">
        <f>U14/30</f>
        <v>0</v>
      </c>
      <c r="W14" s="93">
        <f>FLOOR(V14,1)</f>
        <v>0</v>
      </c>
      <c r="X14" s="93">
        <f>W14*30</f>
        <v>0</v>
      </c>
      <c r="Y14" s="6">
        <f>U14-X14</f>
        <v>0</v>
      </c>
      <c r="AA14" s="90"/>
      <c r="AB14" s="134"/>
      <c r="AC14" s="692"/>
      <c r="AD14" s="278"/>
      <c r="AE14" s="658"/>
      <c r="AF14" s="659"/>
      <c r="AG14" s="660"/>
      <c r="AH14" s="134"/>
      <c r="AI14" s="134"/>
      <c r="AJ14" s="134"/>
      <c r="AK14" s="134"/>
      <c r="AL14" s="134"/>
      <c r="AM14" s="134"/>
      <c r="AN14" s="134"/>
      <c r="AO14" s="134"/>
      <c r="AP14" s="134"/>
      <c r="AQ14" s="134"/>
      <c r="AR14" s="134"/>
      <c r="AS14" s="134"/>
      <c r="AT14" s="134"/>
      <c r="AU14" s="134"/>
      <c r="AV14" s="134"/>
      <c r="AW14" s="134"/>
      <c r="AX14" s="134"/>
      <c r="AY14" s="134"/>
      <c r="AZ14" s="134"/>
      <c r="BA14" s="134"/>
      <c r="BB14" s="134"/>
      <c r="BC14" s="134"/>
    </row>
    <row r="15" spans="1:55" ht="25.35" customHeight="1" thickBot="1" x14ac:dyDescent="0.6">
      <c r="A15" s="693"/>
      <c r="B15" s="91">
        <v>10</v>
      </c>
      <c r="C15" s="155"/>
      <c r="D15" s="203"/>
      <c r="E15" s="204"/>
      <c r="F15" s="154" t="str">
        <f t="shared" si="0"/>
        <v/>
      </c>
      <c r="G15" s="279"/>
      <c r="H15" s="793"/>
      <c r="I15" s="791"/>
      <c r="J15" s="791"/>
      <c r="K15" s="791"/>
      <c r="L15" s="794"/>
      <c r="M15" s="196">
        <f t="shared" si="13"/>
        <v>0</v>
      </c>
      <c r="N15" s="106">
        <f t="shared" ref="N15:N16" si="21">FLOOR(R15,1)</f>
        <v>0</v>
      </c>
      <c r="O15" s="107">
        <f t="shared" ref="O15:O16" si="22">FLOOR(V15,1)</f>
        <v>0</v>
      </c>
      <c r="P15" s="108">
        <f t="shared" ref="P15:P16" si="23">U15-X15</f>
        <v>0</v>
      </c>
      <c r="Q15" s="92">
        <f t="shared" ref="Q15:Q16" si="24">T15+X15+Y15</f>
        <v>0</v>
      </c>
      <c r="R15" s="93">
        <f t="shared" ref="R15" si="25">M15/365</f>
        <v>0</v>
      </c>
      <c r="S15" s="93">
        <f t="shared" si="5"/>
        <v>0</v>
      </c>
      <c r="T15" s="93">
        <f t="shared" si="6"/>
        <v>0</v>
      </c>
      <c r="U15" s="93">
        <f t="shared" ref="U15" si="26">M15-T15</f>
        <v>0</v>
      </c>
      <c r="V15" s="93">
        <f t="shared" si="8"/>
        <v>0</v>
      </c>
      <c r="W15" s="93">
        <f t="shared" si="9"/>
        <v>0</v>
      </c>
      <c r="X15" s="93">
        <f t="shared" si="10"/>
        <v>0</v>
      </c>
      <c r="Y15" s="6">
        <f t="shared" ref="Y15" si="27">U15-X15</f>
        <v>0</v>
      </c>
      <c r="AB15" s="134"/>
      <c r="AC15" s="693"/>
      <c r="AD15" s="278"/>
      <c r="AE15" s="661"/>
      <c r="AF15" s="662"/>
      <c r="AG15" s="663"/>
      <c r="AH15" s="134"/>
      <c r="AI15" s="134"/>
      <c r="AJ15" s="134"/>
      <c r="AK15" s="134"/>
      <c r="AL15" s="134"/>
      <c r="AM15" s="134"/>
      <c r="AN15" s="134"/>
      <c r="AO15" s="134"/>
      <c r="AP15" s="134"/>
      <c r="AQ15" s="134"/>
      <c r="AR15" s="134"/>
      <c r="AS15" s="134"/>
      <c r="AT15" s="134"/>
      <c r="AU15" s="134"/>
      <c r="AV15" s="134"/>
      <c r="AW15" s="134"/>
      <c r="AX15" s="134"/>
      <c r="AY15" s="134"/>
      <c r="AZ15" s="134"/>
      <c r="BA15" s="134"/>
      <c r="BB15" s="134"/>
      <c r="BC15" s="134"/>
    </row>
    <row r="16" spans="1:55" ht="22.5" thickBot="1" x14ac:dyDescent="0.6">
      <c r="A16" s="139"/>
      <c r="B16" s="139"/>
      <c r="C16" s="139"/>
      <c r="D16" s="139"/>
      <c r="E16" s="139"/>
      <c r="F16" s="139"/>
      <c r="G16" s="139"/>
      <c r="H16" s="139"/>
      <c r="I16" s="139"/>
      <c r="J16" s="139"/>
      <c r="K16" s="139"/>
      <c r="L16" s="139"/>
      <c r="M16" s="190">
        <f>SUM(M6:M15)</f>
        <v>0</v>
      </c>
      <c r="N16" s="110">
        <f t="shared" si="21"/>
        <v>0</v>
      </c>
      <c r="O16" s="111">
        <f t="shared" si="22"/>
        <v>0</v>
      </c>
      <c r="P16" s="112">
        <f t="shared" si="23"/>
        <v>0</v>
      </c>
      <c r="Q16" s="113">
        <f t="shared" si="24"/>
        <v>0</v>
      </c>
      <c r="R16" s="113">
        <f>M16/365</f>
        <v>0</v>
      </c>
      <c r="S16" s="113">
        <f t="shared" si="5"/>
        <v>0</v>
      </c>
      <c r="T16" s="113">
        <f t="shared" si="6"/>
        <v>0</v>
      </c>
      <c r="U16" s="113">
        <f>M16-T16</f>
        <v>0</v>
      </c>
      <c r="V16" s="113">
        <f t="shared" si="8"/>
        <v>0</v>
      </c>
      <c r="W16" s="113">
        <f t="shared" si="9"/>
        <v>0</v>
      </c>
      <c r="X16" s="113">
        <f t="shared" si="10"/>
        <v>0</v>
      </c>
      <c r="Y16" s="109"/>
      <c r="Z16" s="109"/>
      <c r="AA16" s="109"/>
      <c r="AB16" s="139"/>
      <c r="AC16" s="139"/>
      <c r="AD16" s="134"/>
      <c r="AE16" s="134"/>
      <c r="AF16" s="134"/>
      <c r="AG16" s="134"/>
      <c r="AH16" s="134"/>
      <c r="AI16" s="134"/>
      <c r="AJ16" s="134"/>
      <c r="AK16" s="134"/>
      <c r="AL16" s="134"/>
      <c r="AM16" s="134"/>
      <c r="AN16" s="134"/>
      <c r="AO16" s="134"/>
      <c r="AP16" s="134"/>
      <c r="AQ16" s="134"/>
      <c r="AR16" s="134"/>
      <c r="AS16" s="134"/>
      <c r="AT16" s="134"/>
      <c r="AU16" s="134"/>
      <c r="AV16" s="134"/>
      <c r="AW16" s="134"/>
      <c r="AX16" s="134"/>
      <c r="AY16" s="134"/>
      <c r="AZ16" s="134"/>
      <c r="BA16" s="134"/>
      <c r="BB16" s="134"/>
      <c r="BC16" s="134"/>
    </row>
    <row r="17" spans="1:55" ht="22.5" thickBot="1" x14ac:dyDescent="0.6">
      <c r="A17" s="139"/>
      <c r="B17" s="139"/>
      <c r="C17" s="139"/>
      <c r="D17" s="139"/>
      <c r="E17" s="139"/>
      <c r="F17" s="139"/>
      <c r="G17" s="139"/>
      <c r="H17" s="139"/>
      <c r="I17" s="139"/>
      <c r="J17" s="139"/>
      <c r="K17" s="139"/>
      <c r="L17" s="139"/>
      <c r="M17" s="140"/>
      <c r="N17" s="141" t="s">
        <v>85</v>
      </c>
      <c r="O17" s="141" t="s">
        <v>86</v>
      </c>
      <c r="P17" s="141" t="s">
        <v>87</v>
      </c>
      <c r="Q17" s="113"/>
      <c r="R17" s="113"/>
      <c r="S17" s="113"/>
      <c r="T17" s="113"/>
      <c r="U17" s="113"/>
      <c r="V17" s="113"/>
      <c r="W17" s="113"/>
      <c r="X17" s="113"/>
      <c r="Y17" s="109"/>
      <c r="Z17" s="109"/>
      <c r="AA17" s="109"/>
      <c r="AB17" s="139"/>
      <c r="AC17" s="142" t="s">
        <v>103</v>
      </c>
      <c r="AD17" s="134"/>
      <c r="AE17" s="134"/>
      <c r="AF17" s="134"/>
      <c r="AG17" s="134"/>
      <c r="AH17" s="134"/>
      <c r="AI17" s="134"/>
      <c r="AJ17" s="134"/>
      <c r="AK17" s="134"/>
      <c r="AL17" s="134"/>
      <c r="AM17" s="134"/>
      <c r="AN17" s="134"/>
      <c r="AO17" s="134"/>
      <c r="AP17" s="134"/>
      <c r="AQ17" s="134"/>
      <c r="AR17" s="134"/>
      <c r="AS17" s="134"/>
      <c r="AT17" s="134"/>
      <c r="AU17" s="134"/>
      <c r="AV17" s="134"/>
      <c r="AW17" s="134"/>
      <c r="AX17" s="134"/>
      <c r="AY17" s="134"/>
      <c r="AZ17" s="134"/>
      <c r="BA17" s="134"/>
      <c r="BB17" s="134"/>
      <c r="BC17" s="134"/>
    </row>
    <row r="18" spans="1:55" ht="23.25" thickTop="1" thickBot="1" x14ac:dyDescent="0.6">
      <c r="A18" s="674" t="s">
        <v>102</v>
      </c>
      <c r="B18" s="675"/>
      <c r="C18" s="675"/>
      <c r="D18" s="675"/>
      <c r="E18" s="675"/>
      <c r="F18" s="675"/>
      <c r="G18" s="676"/>
      <c r="H18" s="271" t="s">
        <v>30</v>
      </c>
      <c r="I18" s="671" t="s">
        <v>150</v>
      </c>
      <c r="J18" s="671"/>
      <c r="K18" s="671"/>
      <c r="L18" s="671"/>
      <c r="M18" s="99">
        <f>SUMIFS(M6:M15,G6:G15,"CS",H6:H15,"ss")</f>
        <v>0</v>
      </c>
      <c r="N18" s="114">
        <f t="shared" ref="N18:N23" si="28">FLOOR(R18,1)</f>
        <v>0</v>
      </c>
      <c r="O18" s="115">
        <f t="shared" ref="O18:O23" si="29">FLOOR(V18,1)</f>
        <v>0</v>
      </c>
      <c r="P18" s="116">
        <f t="shared" ref="P18:P23" si="30">U18-X18</f>
        <v>0</v>
      </c>
      <c r="Q18" s="117">
        <f t="shared" ref="Q18:Q23" si="31">T18+X18+Y18</f>
        <v>0</v>
      </c>
      <c r="R18" s="117">
        <f t="shared" ref="R18:R22" si="32">M18/365</f>
        <v>0</v>
      </c>
      <c r="S18" s="117">
        <f t="shared" ref="S18:S23" si="33">FLOOR(R18,1)</f>
        <v>0</v>
      </c>
      <c r="T18" s="117">
        <f t="shared" ref="T18:T23" si="34">S18*365</f>
        <v>0</v>
      </c>
      <c r="U18" s="117">
        <f t="shared" ref="U18:U22" si="35">M18-T18</f>
        <v>0</v>
      </c>
      <c r="V18" s="117">
        <f t="shared" ref="V18:V23" si="36">U18/30</f>
        <v>0</v>
      </c>
      <c r="W18" s="117">
        <f t="shared" ref="W18:W23" si="37">FLOOR(V18,1)</f>
        <v>0</v>
      </c>
      <c r="X18" s="117">
        <f t="shared" ref="X18:X23" si="38">W18*30</f>
        <v>0</v>
      </c>
      <c r="Y18" s="109"/>
      <c r="Z18" s="109"/>
      <c r="AA18" s="109"/>
      <c r="AB18" s="139"/>
      <c r="AC18" s="133">
        <f>ROUND(IF(IF(O18&gt;12,6,O18*0.5)+IF(P18&gt;15,0.5,0)+IF(N18&gt;0,6,0)&gt;12,6,IF(O18&gt;12,6,O18*0.5)+IF(P18&gt;15,0.5,0)+IF(N18&gt;0,6,0)),3)</f>
        <v>0</v>
      </c>
      <c r="AD18" s="134"/>
      <c r="AE18" s="134"/>
      <c r="AF18" s="134"/>
      <c r="AG18" s="134"/>
      <c r="AH18" s="134"/>
      <c r="AI18" s="134"/>
      <c r="AJ18" s="134"/>
      <c r="AK18" s="134"/>
      <c r="AL18" s="134"/>
      <c r="AM18" s="134"/>
      <c r="AN18" s="134"/>
      <c r="AO18" s="134"/>
      <c r="AP18" s="134"/>
      <c r="AQ18" s="134"/>
      <c r="AR18" s="134"/>
      <c r="AS18" s="134"/>
      <c r="AT18" s="134"/>
      <c r="AU18" s="134"/>
      <c r="AV18" s="134"/>
      <c r="AW18" s="134"/>
      <c r="AX18" s="134"/>
      <c r="AY18" s="134"/>
      <c r="AZ18" s="134"/>
      <c r="BA18" s="134"/>
      <c r="BB18" s="134"/>
      <c r="BC18" s="134"/>
    </row>
    <row r="19" spans="1:55" ht="22.9" thickTop="1" thickBot="1" x14ac:dyDescent="0.6">
      <c r="A19" s="677" t="s">
        <v>105</v>
      </c>
      <c r="B19" s="678"/>
      <c r="C19" s="678"/>
      <c r="D19" s="678"/>
      <c r="E19" s="678"/>
      <c r="F19" s="678"/>
      <c r="G19" s="679"/>
      <c r="H19" s="271" t="s">
        <v>30</v>
      </c>
      <c r="I19" s="671" t="s">
        <v>100</v>
      </c>
      <c r="J19" s="671"/>
      <c r="K19" s="671"/>
      <c r="L19" s="671"/>
      <c r="M19" s="99">
        <f>SUMIFS(M6:M15,G6:G15,"CS",H6:H15,"NON")</f>
        <v>0</v>
      </c>
      <c r="N19" s="118">
        <f t="shared" si="28"/>
        <v>0</v>
      </c>
      <c r="O19" s="119">
        <f t="shared" si="29"/>
        <v>0</v>
      </c>
      <c r="P19" s="120">
        <f t="shared" si="30"/>
        <v>0</v>
      </c>
      <c r="Q19" s="117">
        <f t="shared" si="31"/>
        <v>0</v>
      </c>
      <c r="R19" s="117">
        <f t="shared" si="32"/>
        <v>0</v>
      </c>
      <c r="S19" s="117">
        <f t="shared" si="33"/>
        <v>0</v>
      </c>
      <c r="T19" s="117">
        <f t="shared" si="34"/>
        <v>0</v>
      </c>
      <c r="U19" s="117">
        <f t="shared" si="35"/>
        <v>0</v>
      </c>
      <c r="V19" s="117">
        <f t="shared" si="36"/>
        <v>0</v>
      </c>
      <c r="W19" s="117">
        <f t="shared" si="37"/>
        <v>0</v>
      </c>
      <c r="X19" s="117">
        <f t="shared" si="38"/>
        <v>0</v>
      </c>
      <c r="Y19" s="109"/>
      <c r="Z19" s="109"/>
      <c r="AA19" s="109"/>
      <c r="AB19" s="139"/>
      <c r="AC19" s="133">
        <f>ROUND(IF(IF(O19&gt;12,3,O19*0.25)+IF(P19&gt;15,0.25,0)+IF(N19&gt;0,3,0)&gt;12,6,IF(O19&gt;12,3,O19*0.25)+IF(P19&gt;15,0.25,0)+IF(N19&gt;0,3,0)),3)</f>
        <v>0</v>
      </c>
      <c r="AD19" s="134"/>
      <c r="AE19" s="134"/>
      <c r="AF19" s="134"/>
      <c r="AG19" s="134"/>
      <c r="AH19" s="134"/>
      <c r="AI19" s="134"/>
      <c r="AJ19" s="134"/>
      <c r="AK19" s="134"/>
      <c r="AL19" s="134"/>
      <c r="AM19" s="134"/>
      <c r="AN19" s="134"/>
      <c r="AO19" s="134"/>
      <c r="AP19" s="134"/>
      <c r="AQ19" s="134"/>
      <c r="AR19" s="134"/>
      <c r="AS19" s="134"/>
      <c r="AT19" s="134"/>
      <c r="AU19" s="134"/>
      <c r="AV19" s="134"/>
      <c r="AW19" s="134"/>
      <c r="AX19" s="134"/>
      <c r="AY19" s="134"/>
      <c r="AZ19" s="134"/>
      <c r="BA19" s="134"/>
      <c r="BB19" s="134"/>
      <c r="BC19" s="134"/>
    </row>
    <row r="20" spans="1:55" ht="22.9" thickTop="1" thickBot="1" x14ac:dyDescent="0.6">
      <c r="A20" s="680"/>
      <c r="B20" s="681"/>
      <c r="C20" s="681"/>
      <c r="D20" s="681"/>
      <c r="E20" s="681"/>
      <c r="F20" s="681"/>
      <c r="G20" s="682"/>
      <c r="H20" s="272" t="s">
        <v>101</v>
      </c>
      <c r="I20" s="671" t="s">
        <v>150</v>
      </c>
      <c r="J20" s="671"/>
      <c r="K20" s="671"/>
      <c r="L20" s="671"/>
      <c r="M20" s="99">
        <f>SUMIFS(M6:M15,G6:G15,"ALTRO",H6:H15,"SS")+ SUMIFS(M6:M15,G6:G15,"AT",H6:H15,"SS")+SUMIFS(M6:M15,G6:G15,"AA",H6:H15,"SS")</f>
        <v>0</v>
      </c>
      <c r="N20" s="121">
        <f t="shared" si="28"/>
        <v>0</v>
      </c>
      <c r="O20" s="122">
        <f t="shared" si="29"/>
        <v>0</v>
      </c>
      <c r="P20" s="123">
        <f t="shared" si="30"/>
        <v>0</v>
      </c>
      <c r="Q20" s="117">
        <f t="shared" si="31"/>
        <v>0</v>
      </c>
      <c r="R20" s="117">
        <f t="shared" si="32"/>
        <v>0</v>
      </c>
      <c r="S20" s="117">
        <f t="shared" si="33"/>
        <v>0</v>
      </c>
      <c r="T20" s="117">
        <f t="shared" si="34"/>
        <v>0</v>
      </c>
      <c r="U20" s="117">
        <f t="shared" si="35"/>
        <v>0</v>
      </c>
      <c r="V20" s="117">
        <f t="shared" si="36"/>
        <v>0</v>
      </c>
      <c r="W20" s="117">
        <f t="shared" si="37"/>
        <v>0</v>
      </c>
      <c r="X20" s="117">
        <f t="shared" si="38"/>
        <v>0</v>
      </c>
      <c r="Y20" s="109"/>
      <c r="Z20" s="109"/>
      <c r="AA20" s="109"/>
      <c r="AB20" s="139"/>
      <c r="AC20" s="133">
        <f>ROUND(IF(IF(O20&gt;12,1.8,O20*0.15)+IF(P20&gt;15,0.15,0)+IF(N20&gt;0,1.8,0)&gt;12,1.8,IF(O20&gt;12,1.8,O20*0.15)+IF(P20&gt;15,0.15,0)+IF(N20&gt;0,1.8,0)),3)</f>
        <v>0</v>
      </c>
      <c r="AD20" s="134"/>
      <c r="AE20" s="134"/>
      <c r="AF20" s="134"/>
      <c r="AG20" s="134"/>
      <c r="AH20" s="134"/>
      <c r="AI20" s="134"/>
      <c r="AJ20" s="134"/>
      <c r="AK20" s="134"/>
      <c r="AL20" s="134"/>
      <c r="AM20" s="134"/>
      <c r="AN20" s="134"/>
      <c r="AO20" s="134"/>
      <c r="AP20" s="134"/>
      <c r="AQ20" s="134"/>
      <c r="AR20" s="134"/>
      <c r="AS20" s="134"/>
      <c r="AT20" s="134"/>
      <c r="AU20" s="134"/>
      <c r="AV20" s="134"/>
      <c r="AW20" s="134"/>
      <c r="AX20" s="134"/>
      <c r="AY20" s="134"/>
      <c r="AZ20" s="134"/>
      <c r="BA20" s="134"/>
      <c r="BB20" s="134"/>
      <c r="BC20" s="134"/>
    </row>
    <row r="21" spans="1:55" ht="22.9" thickTop="1" thickBot="1" x14ac:dyDescent="0.6">
      <c r="A21" s="680"/>
      <c r="B21" s="681"/>
      <c r="C21" s="681"/>
      <c r="D21" s="681"/>
      <c r="E21" s="681"/>
      <c r="F21" s="681"/>
      <c r="G21" s="682"/>
      <c r="H21" s="272" t="s">
        <v>101</v>
      </c>
      <c r="I21" s="671" t="s">
        <v>100</v>
      </c>
      <c r="J21" s="671"/>
      <c r="K21" s="671"/>
      <c r="L21" s="671"/>
      <c r="M21" s="99">
        <f>SUMIFS(M6:M15,G6:G15,"ALTRO",H6:H15,"NON")+      SUMIFS(M6:M15,G6:G15,"Aa",H6:H15,"NON")+    SUMIFS(M6:M15,G6:G15,"AT",H6:H15,"NON")</f>
        <v>0</v>
      </c>
      <c r="N21" s="124">
        <f t="shared" si="28"/>
        <v>0</v>
      </c>
      <c r="O21" s="125">
        <f t="shared" si="29"/>
        <v>0</v>
      </c>
      <c r="P21" s="126">
        <f t="shared" si="30"/>
        <v>0</v>
      </c>
      <c r="Q21" s="117">
        <f t="shared" si="31"/>
        <v>0</v>
      </c>
      <c r="R21" s="117">
        <f t="shared" si="32"/>
        <v>0</v>
      </c>
      <c r="S21" s="117">
        <f t="shared" si="33"/>
        <v>0</v>
      </c>
      <c r="T21" s="117">
        <f t="shared" si="34"/>
        <v>0</v>
      </c>
      <c r="U21" s="117">
        <f t="shared" si="35"/>
        <v>0</v>
      </c>
      <c r="V21" s="117">
        <f t="shared" si="36"/>
        <v>0</v>
      </c>
      <c r="W21" s="117">
        <f t="shared" si="37"/>
        <v>0</v>
      </c>
      <c r="X21" s="117">
        <f t="shared" si="38"/>
        <v>0</v>
      </c>
      <c r="Y21" s="109"/>
      <c r="Z21" s="109"/>
      <c r="AA21" s="109"/>
      <c r="AB21" s="139"/>
      <c r="AC21" s="133">
        <f>ROUND(IF(IF(O21&gt;12,0.9,O21*0.075)+IF(P21&gt;15,0.075,0)+IF(N21&gt;0,0.9,0)&gt;12,0.9,IF(O21&gt;12,0.9,O21*0.075)+IF(P21&gt;15,0.075,0)+IF(N21&gt;0,0.9,0)),3)</f>
        <v>0</v>
      </c>
      <c r="AD21" s="134"/>
      <c r="AE21" s="134"/>
      <c r="AF21" s="134"/>
      <c r="AG21" s="134"/>
      <c r="AH21" s="134"/>
      <c r="AI21" s="134"/>
      <c r="AJ21" s="134"/>
      <c r="AK21" s="134"/>
      <c r="AL21" s="134"/>
      <c r="AM21" s="134"/>
      <c r="AN21" s="134"/>
      <c r="AO21" s="134"/>
      <c r="AP21" s="134"/>
      <c r="AQ21" s="134"/>
      <c r="AR21" s="134"/>
      <c r="AS21" s="134"/>
      <c r="AT21" s="134"/>
      <c r="AU21" s="134"/>
      <c r="AV21" s="134"/>
      <c r="AW21" s="134"/>
      <c r="AX21" s="134"/>
      <c r="AY21" s="134"/>
      <c r="AZ21" s="134"/>
      <c r="BA21" s="134"/>
      <c r="BB21" s="134"/>
      <c r="BC21" s="134"/>
    </row>
    <row r="22" spans="1:55" ht="22.9" thickTop="1" thickBot="1" x14ac:dyDescent="0.6">
      <c r="A22" s="823" t="s">
        <v>109</v>
      </c>
      <c r="B22" s="824"/>
      <c r="C22" s="824"/>
      <c r="D22" s="824"/>
      <c r="E22" s="824"/>
      <c r="F22" s="645" t="str">
        <f>IF(+Anno_1=0,"",+Anno_1)</f>
        <v/>
      </c>
      <c r="G22" s="646"/>
      <c r="H22" s="272" t="s">
        <v>101</v>
      </c>
      <c r="I22" s="671" t="s">
        <v>154</v>
      </c>
      <c r="J22" s="671"/>
      <c r="K22" s="671"/>
      <c r="L22" s="671"/>
      <c r="M22" s="99">
        <f>SUMIFS(M6:M15,G6:G15,"ALTRO",H6:H15,"ENTE")</f>
        <v>0</v>
      </c>
      <c r="N22" s="127">
        <f t="shared" si="28"/>
        <v>0</v>
      </c>
      <c r="O22" s="128">
        <f t="shared" si="29"/>
        <v>0</v>
      </c>
      <c r="P22" s="129">
        <f t="shared" si="30"/>
        <v>0</v>
      </c>
      <c r="Q22" s="117">
        <f t="shared" si="31"/>
        <v>0</v>
      </c>
      <c r="R22" s="117">
        <f t="shared" si="32"/>
        <v>0</v>
      </c>
      <c r="S22" s="117">
        <f t="shared" si="33"/>
        <v>0</v>
      </c>
      <c r="T22" s="117">
        <f t="shared" si="34"/>
        <v>0</v>
      </c>
      <c r="U22" s="117">
        <f t="shared" si="35"/>
        <v>0</v>
      </c>
      <c r="V22" s="117">
        <f t="shared" si="36"/>
        <v>0</v>
      </c>
      <c r="W22" s="117">
        <f t="shared" si="37"/>
        <v>0</v>
      </c>
      <c r="X22" s="117">
        <f t="shared" si="38"/>
        <v>0</v>
      </c>
      <c r="Y22" s="109"/>
      <c r="Z22" s="109"/>
      <c r="AA22" s="109"/>
      <c r="AB22" s="139"/>
      <c r="AC22" s="133">
        <f>ROUND(IF(IF(O22&gt;12,0.6,O22*0.05)+IF(P22&gt;15,0.05,0)+IF(N22&gt;0,0.6,0)&gt;12,0.6,IF(O22&gt;12,0.6,O22*0.05)+IF(P22&gt;15,0.05,0)+IF(N22&gt;0,0.6,0)),3)</f>
        <v>0</v>
      </c>
      <c r="AD22" s="134"/>
      <c r="AE22" s="134"/>
      <c r="AF22" s="134"/>
      <c r="AG22" s="134"/>
      <c r="AH22" s="134"/>
      <c r="AI22" s="134"/>
      <c r="AJ22" s="134"/>
      <c r="AK22" s="134"/>
      <c r="AL22" s="134"/>
      <c r="AM22" s="134"/>
      <c r="AN22" s="134"/>
      <c r="AO22" s="134"/>
      <c r="AP22" s="134"/>
      <c r="AQ22" s="134"/>
      <c r="AR22" s="134"/>
      <c r="AS22" s="134"/>
      <c r="AT22" s="134"/>
      <c r="AU22" s="134"/>
      <c r="AV22" s="134"/>
      <c r="AW22" s="134"/>
      <c r="AX22" s="134"/>
      <c r="AY22" s="134"/>
      <c r="AZ22" s="134"/>
      <c r="BA22" s="134"/>
      <c r="BB22" s="134"/>
      <c r="BC22" s="134"/>
    </row>
    <row r="23" spans="1:55" ht="22.9" thickTop="1" thickBot="1" x14ac:dyDescent="0.6">
      <c r="A23" s="825"/>
      <c r="B23" s="826"/>
      <c r="C23" s="826"/>
      <c r="D23" s="826"/>
      <c r="E23" s="826"/>
      <c r="F23" s="647"/>
      <c r="G23" s="648"/>
      <c r="H23" s="668" t="s">
        <v>110</v>
      </c>
      <c r="I23" s="669"/>
      <c r="J23" s="669"/>
      <c r="K23" s="669"/>
      <c r="L23" s="670"/>
      <c r="M23" s="94">
        <f>SUM(M18:M22)</f>
        <v>0</v>
      </c>
      <c r="N23" s="206">
        <f t="shared" si="28"/>
        <v>0</v>
      </c>
      <c r="O23" s="207">
        <f t="shared" si="29"/>
        <v>0</v>
      </c>
      <c r="P23" s="208">
        <f t="shared" si="30"/>
        <v>0</v>
      </c>
      <c r="Q23" s="113">
        <f t="shared" si="31"/>
        <v>0</v>
      </c>
      <c r="R23" s="113">
        <f>M23/365</f>
        <v>0</v>
      </c>
      <c r="S23" s="113">
        <f t="shared" si="33"/>
        <v>0</v>
      </c>
      <c r="T23" s="113">
        <f t="shared" si="34"/>
        <v>0</v>
      </c>
      <c r="U23" s="113">
        <f>M23-T23</f>
        <v>0</v>
      </c>
      <c r="V23" s="113">
        <f t="shared" si="36"/>
        <v>0</v>
      </c>
      <c r="W23" s="113">
        <f t="shared" si="37"/>
        <v>0</v>
      </c>
      <c r="X23" s="113">
        <f t="shared" si="38"/>
        <v>0</v>
      </c>
      <c r="Y23" s="109"/>
      <c r="Z23" s="109"/>
      <c r="AA23" s="109"/>
      <c r="AB23" s="139"/>
      <c r="AC23" s="205">
        <f>IF(SUM(AC18:AC22)&gt;6,6,SUM(AC18:AC22))</f>
        <v>0</v>
      </c>
      <c r="AD23" s="134"/>
      <c r="AE23" s="134"/>
      <c r="AF23" s="134"/>
      <c r="AG23" s="134"/>
      <c r="AH23" s="134"/>
      <c r="AI23" s="134"/>
      <c r="AJ23" s="134"/>
      <c r="AK23" s="134"/>
      <c r="AL23" s="134"/>
      <c r="AM23" s="134"/>
      <c r="AN23" s="134"/>
      <c r="AO23" s="134"/>
      <c r="AP23" s="134"/>
      <c r="AQ23" s="134"/>
      <c r="AR23" s="134"/>
      <c r="AS23" s="134"/>
      <c r="AT23" s="134"/>
      <c r="AU23" s="134"/>
      <c r="AV23" s="134"/>
      <c r="AW23" s="134"/>
      <c r="AX23" s="134"/>
      <c r="AY23" s="134"/>
      <c r="AZ23" s="134"/>
      <c r="BA23" s="134"/>
      <c r="BB23" s="134"/>
      <c r="BC23" s="134"/>
    </row>
    <row r="24" spans="1:55" ht="22.9" x14ac:dyDescent="0.4">
      <c r="A24" s="263"/>
      <c r="B24" s="263"/>
      <c r="C24" s="263"/>
      <c r="D24" s="263"/>
      <c r="E24" s="263"/>
      <c r="F24" s="263"/>
      <c r="G24" s="263"/>
      <c r="H24" s="143"/>
      <c r="I24" s="144"/>
      <c r="J24" s="145"/>
      <c r="K24" s="145"/>
      <c r="L24" s="145"/>
      <c r="M24" s="140"/>
      <c r="N24" s="146"/>
      <c r="O24" s="146"/>
      <c r="P24" s="146"/>
      <c r="Q24" s="109"/>
      <c r="R24" s="109"/>
      <c r="S24" s="109"/>
      <c r="T24" s="109"/>
      <c r="U24" s="109"/>
      <c r="V24" s="109"/>
      <c r="W24" s="109"/>
      <c r="X24" s="109"/>
      <c r="Y24" s="109"/>
      <c r="Z24" s="109"/>
      <c r="AA24" s="109"/>
      <c r="AB24" s="139"/>
      <c r="AC24" s="147"/>
      <c r="AD24" s="134"/>
      <c r="AE24" s="134"/>
      <c r="AF24" s="134"/>
      <c r="AG24" s="134"/>
      <c r="AH24" s="134"/>
      <c r="AI24" s="134"/>
      <c r="AJ24" s="134"/>
      <c r="AK24" s="134"/>
      <c r="AL24" s="134"/>
      <c r="AM24" s="134"/>
      <c r="AN24" s="134"/>
      <c r="AO24" s="134"/>
      <c r="AP24" s="134"/>
      <c r="AQ24" s="134"/>
      <c r="AR24" s="134"/>
      <c r="AS24" s="134"/>
      <c r="AT24" s="134"/>
      <c r="AU24" s="134"/>
      <c r="AV24" s="134"/>
      <c r="AW24" s="134"/>
      <c r="AX24" s="134"/>
      <c r="AY24" s="134"/>
      <c r="AZ24" s="134"/>
      <c r="BA24" s="134"/>
      <c r="BB24" s="134"/>
      <c r="BC24" s="134"/>
    </row>
    <row r="25" spans="1:55" ht="22.5" thickBot="1" x14ac:dyDescent="0.6">
      <c r="A25" s="263"/>
      <c r="B25" s="263"/>
      <c r="C25" s="263"/>
      <c r="D25" s="263"/>
      <c r="E25" s="263"/>
      <c r="F25" s="263"/>
      <c r="G25" s="263"/>
      <c r="H25" s="139"/>
      <c r="I25" s="139"/>
      <c r="J25" s="139"/>
      <c r="K25" s="139"/>
      <c r="L25" s="139"/>
      <c r="M25" s="140"/>
      <c r="N25" s="141" t="s">
        <v>85</v>
      </c>
      <c r="O25" s="141" t="s">
        <v>86</v>
      </c>
      <c r="P25" s="141" t="s">
        <v>87</v>
      </c>
      <c r="Q25" s="113"/>
      <c r="R25" s="113"/>
      <c r="S25" s="113"/>
      <c r="T25" s="113"/>
      <c r="U25" s="113"/>
      <c r="V25" s="113"/>
      <c r="W25" s="113"/>
      <c r="X25" s="113"/>
      <c r="Y25" s="109"/>
      <c r="Z25" s="109"/>
      <c r="AA25" s="109"/>
      <c r="AB25" s="139"/>
      <c r="AC25" s="142" t="s">
        <v>103</v>
      </c>
      <c r="AD25" s="134"/>
      <c r="AE25" s="134"/>
      <c r="AF25" s="134"/>
      <c r="AG25" s="134"/>
      <c r="AH25" s="134"/>
      <c r="AI25" s="134"/>
      <c r="AJ25" s="134"/>
      <c r="AK25" s="134"/>
      <c r="AL25" s="134"/>
      <c r="AM25" s="134"/>
      <c r="AN25" s="134"/>
      <c r="AO25" s="134"/>
      <c r="AP25" s="134"/>
      <c r="AQ25" s="134"/>
      <c r="AR25" s="134"/>
      <c r="AS25" s="134"/>
      <c r="AT25" s="134"/>
      <c r="AU25" s="134"/>
      <c r="AV25" s="134"/>
      <c r="AW25" s="134"/>
      <c r="AX25" s="134"/>
      <c r="AY25" s="134"/>
      <c r="AZ25" s="134"/>
      <c r="BA25" s="134"/>
      <c r="BB25" s="134"/>
      <c r="BC25" s="134"/>
    </row>
    <row r="26" spans="1:55" ht="23.25" thickTop="1" thickBot="1" x14ac:dyDescent="0.6">
      <c r="A26" s="814" t="s">
        <v>102</v>
      </c>
      <c r="B26" s="815"/>
      <c r="C26" s="815"/>
      <c r="D26" s="815"/>
      <c r="E26" s="815"/>
      <c r="F26" s="815"/>
      <c r="G26" s="816"/>
      <c r="H26" s="273" t="s">
        <v>37</v>
      </c>
      <c r="I26" s="718" t="s">
        <v>150</v>
      </c>
      <c r="J26" s="719"/>
      <c r="K26" s="719"/>
      <c r="L26" s="720"/>
      <c r="M26" s="99">
        <f>SUMIFS(M6:M15,G6:G15,"AA",H6:H15,"ss")</f>
        <v>0</v>
      </c>
      <c r="N26" s="130">
        <f t="shared" ref="N26:N31" si="39">FLOOR(R26,1)</f>
        <v>0</v>
      </c>
      <c r="O26" s="131">
        <f t="shared" ref="O26:O31" si="40">FLOOR(V26,1)</f>
        <v>0</v>
      </c>
      <c r="P26" s="132">
        <f t="shared" ref="P26:P31" si="41">U26-X26</f>
        <v>0</v>
      </c>
      <c r="Q26" s="113">
        <f t="shared" ref="Q26:Q31" si="42">T26+X26+Y26</f>
        <v>0</v>
      </c>
      <c r="R26" s="113">
        <f t="shared" ref="R26:R30" si="43">M26/365</f>
        <v>0</v>
      </c>
      <c r="S26" s="113">
        <f t="shared" ref="S26:S31" si="44">FLOOR(R26,1)</f>
        <v>0</v>
      </c>
      <c r="T26" s="113">
        <f t="shared" ref="T26:T31" si="45">S26*365</f>
        <v>0</v>
      </c>
      <c r="U26" s="113">
        <f t="shared" ref="U26:U30" si="46">M26-T26</f>
        <v>0</v>
      </c>
      <c r="V26" s="113">
        <f t="shared" ref="V26:V31" si="47">U26/30</f>
        <v>0</v>
      </c>
      <c r="W26" s="113">
        <f t="shared" ref="W26:W31" si="48">FLOOR(V26,1)</f>
        <v>0</v>
      </c>
      <c r="X26" s="113">
        <f t="shared" ref="X26:X31" si="49">W26*30</f>
        <v>0</v>
      </c>
      <c r="Y26" s="109"/>
      <c r="Z26" s="109"/>
      <c r="AA26" s="109"/>
      <c r="AB26" s="139"/>
      <c r="AC26" s="133">
        <f>ROUND(IF(IF(O26&gt;12,6,O26*0.5)+IF(P26&gt;15,0.5,0)+IF(N26&gt;0,6,0)&gt;12,6,IF(O26&gt;12,6,O26*0.5)+IF(P26&gt;15,0.5,0)+IF(N26&gt;0,6,0)),3)</f>
        <v>0</v>
      </c>
      <c r="AD26" s="134"/>
      <c r="AE26" s="134"/>
      <c r="AF26" s="134"/>
      <c r="AG26" s="134"/>
      <c r="AH26" s="134"/>
      <c r="AI26" s="134"/>
      <c r="AJ26" s="134"/>
      <c r="AK26" s="134"/>
      <c r="AL26" s="134"/>
      <c r="AM26" s="134"/>
      <c r="AN26" s="134"/>
      <c r="AO26" s="134"/>
      <c r="AP26" s="134"/>
      <c r="AQ26" s="134"/>
      <c r="AR26" s="134"/>
      <c r="AS26" s="134"/>
      <c r="AT26" s="134"/>
      <c r="AU26" s="134"/>
      <c r="AV26" s="134"/>
      <c r="AW26" s="134"/>
      <c r="AX26" s="134"/>
      <c r="AY26" s="134"/>
      <c r="AZ26" s="134"/>
      <c r="BA26" s="134"/>
      <c r="BB26" s="134"/>
      <c r="BC26" s="134"/>
    </row>
    <row r="27" spans="1:55" ht="22.9" thickTop="1" thickBot="1" x14ac:dyDescent="0.6">
      <c r="A27" s="808" t="s">
        <v>104</v>
      </c>
      <c r="B27" s="809"/>
      <c r="C27" s="809"/>
      <c r="D27" s="809"/>
      <c r="E27" s="809"/>
      <c r="F27" s="809"/>
      <c r="G27" s="810"/>
      <c r="H27" s="273" t="s">
        <v>37</v>
      </c>
      <c r="I27" s="718" t="s">
        <v>100</v>
      </c>
      <c r="J27" s="719"/>
      <c r="K27" s="719"/>
      <c r="L27" s="720"/>
      <c r="M27" s="99">
        <f>SUMIFS(M6:M15,G6:G15,"AA",H6:H15,"NON")</f>
        <v>0</v>
      </c>
      <c r="N27" s="121">
        <f t="shared" si="39"/>
        <v>0</v>
      </c>
      <c r="O27" s="122">
        <f t="shared" si="40"/>
        <v>0</v>
      </c>
      <c r="P27" s="123">
        <f t="shared" si="41"/>
        <v>0</v>
      </c>
      <c r="Q27" s="113">
        <f t="shared" si="42"/>
        <v>0</v>
      </c>
      <c r="R27" s="113">
        <f t="shared" si="43"/>
        <v>0</v>
      </c>
      <c r="S27" s="113">
        <f t="shared" si="44"/>
        <v>0</v>
      </c>
      <c r="T27" s="113">
        <f t="shared" si="45"/>
        <v>0</v>
      </c>
      <c r="U27" s="113">
        <f t="shared" si="46"/>
        <v>0</v>
      </c>
      <c r="V27" s="113">
        <f t="shared" si="47"/>
        <v>0</v>
      </c>
      <c r="W27" s="113">
        <f t="shared" si="48"/>
        <v>0</v>
      </c>
      <c r="X27" s="113">
        <f t="shared" si="49"/>
        <v>0</v>
      </c>
      <c r="Y27" s="109"/>
      <c r="Z27" s="109"/>
      <c r="AA27" s="109"/>
      <c r="AB27" s="139"/>
      <c r="AC27" s="133">
        <f>IF(IF(O27&gt;12,3,O27*0.25)+IF(P27&gt;15,0.25,0)+IF(N27&gt;0,3,0)&gt;12,6,IF(O27&gt;12,3,O27*0.25)+IF(P27&gt;15,0.25,0)+IF(N27&gt;0,3,0))</f>
        <v>0</v>
      </c>
      <c r="AD27" s="134"/>
      <c r="AE27" s="134"/>
      <c r="AF27" s="134"/>
      <c r="AG27" s="134"/>
      <c r="AH27" s="134"/>
      <c r="AI27" s="134"/>
      <c r="AJ27" s="134"/>
      <c r="AK27" s="134"/>
      <c r="AL27" s="134"/>
      <c r="AM27" s="134"/>
      <c r="AN27" s="134"/>
      <c r="AO27" s="134"/>
      <c r="AP27" s="134"/>
      <c r="AQ27" s="134"/>
      <c r="AR27" s="134"/>
      <c r="AS27" s="134"/>
      <c r="AT27" s="134"/>
      <c r="AU27" s="134"/>
      <c r="AV27" s="134"/>
      <c r="AW27" s="134"/>
      <c r="AX27" s="134"/>
      <c r="AY27" s="134"/>
      <c r="AZ27" s="134"/>
      <c r="BA27" s="134"/>
      <c r="BB27" s="134"/>
      <c r="BC27" s="134"/>
    </row>
    <row r="28" spans="1:55" ht="22.9" thickTop="1" thickBot="1" x14ac:dyDescent="0.6">
      <c r="A28" s="811"/>
      <c r="B28" s="812"/>
      <c r="C28" s="812"/>
      <c r="D28" s="812"/>
      <c r="E28" s="812"/>
      <c r="F28" s="812"/>
      <c r="G28" s="813"/>
      <c r="H28" s="274" t="s">
        <v>101</v>
      </c>
      <c r="I28" s="718" t="s">
        <v>150</v>
      </c>
      <c r="J28" s="719"/>
      <c r="K28" s="719"/>
      <c r="L28" s="720"/>
      <c r="M28" s="99">
        <f xml:space="preserve">   SUMIFS(M6:M15,G6:G15,"ALTRO",H6:H15,"SS")   +     SUMIFS(M6:M15,G6:G15,"CS",H6:H15,"SS")+SUMIFS(M6:M15,G6:G15,"AT",H6:H15,"SS")</f>
        <v>0</v>
      </c>
      <c r="N28" s="121">
        <f t="shared" si="39"/>
        <v>0</v>
      </c>
      <c r="O28" s="122">
        <f t="shared" si="40"/>
        <v>0</v>
      </c>
      <c r="P28" s="123">
        <f t="shared" si="41"/>
        <v>0</v>
      </c>
      <c r="Q28" s="113">
        <f t="shared" si="42"/>
        <v>0</v>
      </c>
      <c r="R28" s="113">
        <f t="shared" si="43"/>
        <v>0</v>
      </c>
      <c r="S28" s="113">
        <f t="shared" si="44"/>
        <v>0</v>
      </c>
      <c r="T28" s="113">
        <f t="shared" si="45"/>
        <v>0</v>
      </c>
      <c r="U28" s="113">
        <f t="shared" si="46"/>
        <v>0</v>
      </c>
      <c r="V28" s="113">
        <f t="shared" si="47"/>
        <v>0</v>
      </c>
      <c r="W28" s="113">
        <f t="shared" si="48"/>
        <v>0</v>
      </c>
      <c r="X28" s="113">
        <f t="shared" si="49"/>
        <v>0</v>
      </c>
      <c r="Y28" s="109"/>
      <c r="Z28" s="109"/>
      <c r="AA28" s="109"/>
      <c r="AB28" s="139"/>
      <c r="AC28" s="133">
        <f>ROUND(IF(IF(O28&gt;12,1.2,O28*0.1)+IF(P28&gt;15,0.1,0)+IF(N28&gt;0,1.2,0)&gt;12,1.2,IF(O28&gt;12,1.2,O28*0.1)+IF(P28&gt;15,0.1,0)+IF(N28&gt;0,1.2,0)),3)</f>
        <v>0</v>
      </c>
      <c r="AD28" s="134"/>
      <c r="AE28" s="134"/>
      <c r="AF28" s="134"/>
      <c r="AG28" s="134"/>
      <c r="AH28" s="134"/>
      <c r="AI28" s="134"/>
      <c r="AJ28" s="134"/>
      <c r="AK28" s="134"/>
      <c r="AL28" s="134"/>
      <c r="AM28" s="134"/>
      <c r="AN28" s="134"/>
      <c r="AO28" s="134"/>
      <c r="AP28" s="134"/>
      <c r="AQ28" s="134"/>
      <c r="AR28" s="134"/>
      <c r="AS28" s="134"/>
      <c r="AT28" s="134"/>
      <c r="AU28" s="134"/>
      <c r="AV28" s="134"/>
      <c r="AW28" s="134"/>
      <c r="AX28" s="134"/>
      <c r="AY28" s="134"/>
      <c r="AZ28" s="134"/>
      <c r="BA28" s="134"/>
      <c r="BB28" s="134"/>
      <c r="BC28" s="134"/>
    </row>
    <row r="29" spans="1:55" ht="22.9" thickTop="1" thickBot="1" x14ac:dyDescent="0.6">
      <c r="A29" s="811"/>
      <c r="B29" s="812"/>
      <c r="C29" s="812"/>
      <c r="D29" s="812"/>
      <c r="E29" s="812"/>
      <c r="F29" s="812"/>
      <c r="G29" s="813"/>
      <c r="H29" s="274" t="s">
        <v>101</v>
      </c>
      <c r="I29" s="718" t="s">
        <v>100</v>
      </c>
      <c r="J29" s="719"/>
      <c r="K29" s="719"/>
      <c r="L29" s="720"/>
      <c r="M29" s="99">
        <f>SUMIFS(M6:M15,G6:G15,"ALTRO",H6:H15,"NON")     +SUMIFS(M6:M15,G6:G15,"cs",H6:H15,"NON")      +SUMIFS(M6:M15,G6:G15,"AT",H6:H15,"NON")</f>
        <v>0</v>
      </c>
      <c r="N29" s="121">
        <f t="shared" si="39"/>
        <v>0</v>
      </c>
      <c r="O29" s="122">
        <f t="shared" si="40"/>
        <v>0</v>
      </c>
      <c r="P29" s="123">
        <f t="shared" si="41"/>
        <v>0</v>
      </c>
      <c r="Q29" s="113">
        <f t="shared" si="42"/>
        <v>0</v>
      </c>
      <c r="R29" s="113">
        <f t="shared" si="43"/>
        <v>0</v>
      </c>
      <c r="S29" s="113">
        <f t="shared" si="44"/>
        <v>0</v>
      </c>
      <c r="T29" s="113">
        <f t="shared" si="45"/>
        <v>0</v>
      </c>
      <c r="U29" s="113">
        <f t="shared" si="46"/>
        <v>0</v>
      </c>
      <c r="V29" s="113">
        <f t="shared" si="47"/>
        <v>0</v>
      </c>
      <c r="W29" s="113">
        <f t="shared" si="48"/>
        <v>0</v>
      </c>
      <c r="X29" s="113">
        <f t="shared" si="49"/>
        <v>0</v>
      </c>
      <c r="Y29" s="109"/>
      <c r="Z29" s="109"/>
      <c r="AA29" s="109"/>
      <c r="AB29" s="139"/>
      <c r="AC29" s="133">
        <f>ROUND(IF(IF(O29&gt;12,0.6,O29*0.05)+IF(P29&gt;15,0.05,0)+IF(N29&gt;0,0.6,0)&gt;12,0.6,IF(O29&gt;12,0.6,O29*0.05)+IF(P29&gt;15,0.05,0)+IF(N29&gt;0,0.6,0)),3)</f>
        <v>0</v>
      </c>
      <c r="AD29" s="134"/>
      <c r="AE29" s="134"/>
      <c r="AF29" s="134"/>
      <c r="AG29" s="134"/>
      <c r="AH29" s="134"/>
      <c r="AI29" s="134"/>
      <c r="AJ29" s="134"/>
      <c r="AK29" s="134"/>
      <c r="AL29" s="134"/>
      <c r="AM29" s="134"/>
      <c r="AN29" s="134"/>
      <c r="AO29" s="134"/>
      <c r="AP29" s="134"/>
      <c r="AQ29" s="134"/>
      <c r="AR29" s="134"/>
      <c r="AS29" s="134"/>
      <c r="AT29" s="134"/>
      <c r="AU29" s="134"/>
      <c r="AV29" s="134"/>
      <c r="AW29" s="134"/>
      <c r="AX29" s="134"/>
      <c r="AY29" s="134"/>
      <c r="AZ29" s="134"/>
      <c r="BA29" s="134"/>
      <c r="BB29" s="134"/>
      <c r="BC29" s="134"/>
    </row>
    <row r="30" spans="1:55" ht="22.9" thickTop="1" thickBot="1" x14ac:dyDescent="0.6">
      <c r="A30" s="817" t="s">
        <v>109</v>
      </c>
      <c r="B30" s="818"/>
      <c r="C30" s="818"/>
      <c r="D30" s="818"/>
      <c r="E30" s="818"/>
      <c r="F30" s="770" t="str">
        <f>IF(+Anno_1=0,"",+Anno_1)</f>
        <v/>
      </c>
      <c r="G30" s="771"/>
      <c r="H30" s="274" t="s">
        <v>101</v>
      </c>
      <c r="I30" s="718" t="s">
        <v>154</v>
      </c>
      <c r="J30" s="719"/>
      <c r="K30" s="719"/>
      <c r="L30" s="720"/>
      <c r="M30" s="194">
        <f>SUMIFS(M6:M15,G6:G15,"ALTRO",H6:H15,"ENTE")</f>
        <v>0</v>
      </c>
      <c r="N30" s="118">
        <f t="shared" si="39"/>
        <v>0</v>
      </c>
      <c r="O30" s="119">
        <f t="shared" si="40"/>
        <v>0</v>
      </c>
      <c r="P30" s="120">
        <f t="shared" si="41"/>
        <v>0</v>
      </c>
      <c r="Q30" s="113">
        <f t="shared" si="42"/>
        <v>0</v>
      </c>
      <c r="R30" s="113">
        <f t="shared" si="43"/>
        <v>0</v>
      </c>
      <c r="S30" s="113">
        <f t="shared" si="44"/>
        <v>0</v>
      </c>
      <c r="T30" s="113">
        <f t="shared" si="45"/>
        <v>0</v>
      </c>
      <c r="U30" s="113">
        <f t="shared" si="46"/>
        <v>0</v>
      </c>
      <c r="V30" s="113">
        <f t="shared" si="47"/>
        <v>0</v>
      </c>
      <c r="W30" s="113">
        <f t="shared" si="48"/>
        <v>0</v>
      </c>
      <c r="X30" s="113">
        <f t="shared" si="49"/>
        <v>0</v>
      </c>
      <c r="Y30" s="109"/>
      <c r="Z30" s="109"/>
      <c r="AA30" s="109"/>
      <c r="AB30" s="139"/>
      <c r="AC30" s="133">
        <f>ROUND(IF(IF(O30&gt;12,0.6,O30*0.05)+IF(P30&gt;15,0.05,0)+IF(N30&gt;0,0.6,0)&gt;12,0.6,IF(O30&gt;12,0.6,O30*0.05)+IF(P30&gt;15,0.05,0)+IF(N30&gt;0,0.6,0)),3)</f>
        <v>0</v>
      </c>
      <c r="AD30" s="134"/>
      <c r="AE30" s="134"/>
      <c r="AF30" s="134"/>
      <c r="AG30" s="134"/>
      <c r="AH30" s="134"/>
      <c r="AI30" s="134"/>
      <c r="AJ30" s="134"/>
      <c r="AK30" s="134"/>
      <c r="AL30" s="134"/>
      <c r="AM30" s="134"/>
      <c r="AN30" s="134"/>
      <c r="AO30" s="134"/>
      <c r="AP30" s="134"/>
      <c r="AQ30" s="134"/>
      <c r="AR30" s="134"/>
      <c r="AS30" s="134"/>
      <c r="AT30" s="134"/>
      <c r="AU30" s="134"/>
      <c r="AV30" s="134"/>
      <c r="AW30" s="134"/>
      <c r="AX30" s="134"/>
      <c r="AY30" s="134"/>
      <c r="AZ30" s="134"/>
      <c r="BA30" s="134"/>
      <c r="BB30" s="134"/>
      <c r="BC30" s="134"/>
    </row>
    <row r="31" spans="1:55" ht="22.9" thickTop="1" thickBot="1" x14ac:dyDescent="0.6">
      <c r="A31" s="819"/>
      <c r="B31" s="820"/>
      <c r="C31" s="820"/>
      <c r="D31" s="820"/>
      <c r="E31" s="820"/>
      <c r="F31" s="772"/>
      <c r="G31" s="773"/>
      <c r="H31" s="668" t="s">
        <v>110</v>
      </c>
      <c r="I31" s="669"/>
      <c r="J31" s="669"/>
      <c r="K31" s="669"/>
      <c r="L31" s="670"/>
      <c r="M31" s="98">
        <f>SUM(M26:M30)</f>
        <v>0</v>
      </c>
      <c r="N31" s="209">
        <f t="shared" si="39"/>
        <v>0</v>
      </c>
      <c r="O31" s="207">
        <f t="shared" si="40"/>
        <v>0</v>
      </c>
      <c r="P31" s="208">
        <f t="shared" si="41"/>
        <v>0</v>
      </c>
      <c r="Q31" s="113">
        <f t="shared" si="42"/>
        <v>0</v>
      </c>
      <c r="R31" s="113">
        <f>M31/365</f>
        <v>0</v>
      </c>
      <c r="S31" s="113">
        <f t="shared" si="44"/>
        <v>0</v>
      </c>
      <c r="T31" s="113">
        <f t="shared" si="45"/>
        <v>0</v>
      </c>
      <c r="U31" s="113">
        <f>M31-T31</f>
        <v>0</v>
      </c>
      <c r="V31" s="113">
        <f t="shared" si="47"/>
        <v>0</v>
      </c>
      <c r="W31" s="113">
        <f t="shared" si="48"/>
        <v>0</v>
      </c>
      <c r="X31" s="113">
        <f t="shared" si="49"/>
        <v>0</v>
      </c>
      <c r="Y31" s="109"/>
      <c r="Z31" s="109"/>
      <c r="AA31" s="109"/>
      <c r="AB31" s="139"/>
      <c r="AC31" s="205">
        <f>IF(SUM(AC26:AC30)&gt;6,6,SUM(AC26:AC30))</f>
        <v>0</v>
      </c>
      <c r="AD31" s="134"/>
      <c r="AE31" s="134"/>
      <c r="AF31" s="134"/>
      <c r="AG31" s="134"/>
      <c r="AH31" s="134"/>
      <c r="AI31" s="134"/>
      <c r="AJ31" s="134"/>
      <c r="AK31" s="134"/>
      <c r="AL31" s="134"/>
      <c r="AM31" s="134"/>
      <c r="AN31" s="134"/>
      <c r="AO31" s="134"/>
      <c r="AP31" s="134"/>
      <c r="AQ31" s="134"/>
      <c r="AR31" s="134"/>
      <c r="AS31" s="134"/>
      <c r="AT31" s="134"/>
      <c r="AU31" s="134"/>
      <c r="AV31" s="134"/>
      <c r="AW31" s="134"/>
      <c r="AX31" s="134"/>
      <c r="AY31" s="134"/>
      <c r="AZ31" s="134"/>
      <c r="BA31" s="134"/>
      <c r="BB31" s="134"/>
      <c r="BC31" s="134"/>
    </row>
    <row r="32" spans="1:55" ht="22.9" x14ac:dyDescent="0.4">
      <c r="A32" s="263"/>
      <c r="B32" s="263"/>
      <c r="C32" s="263"/>
      <c r="D32" s="263"/>
      <c r="E32" s="263"/>
      <c r="F32" s="263"/>
      <c r="G32" s="263"/>
      <c r="H32" s="143"/>
      <c r="I32" s="144"/>
      <c r="J32" s="145"/>
      <c r="K32" s="145"/>
      <c r="L32" s="145"/>
      <c r="M32" s="140"/>
      <c r="N32" s="146"/>
      <c r="O32" s="146"/>
      <c r="P32" s="146"/>
      <c r="Q32" s="139"/>
      <c r="R32" s="139"/>
      <c r="S32" s="139"/>
      <c r="T32" s="139"/>
      <c r="U32" s="139"/>
      <c r="V32" s="139"/>
      <c r="W32" s="139"/>
      <c r="X32" s="139"/>
      <c r="Y32" s="139"/>
      <c r="Z32" s="139"/>
      <c r="AA32" s="139"/>
      <c r="AB32" s="139"/>
      <c r="AC32" s="148"/>
      <c r="AD32" s="134"/>
      <c r="AE32" s="134"/>
      <c r="AF32" s="134"/>
      <c r="AG32" s="134"/>
      <c r="AH32" s="134"/>
      <c r="AI32" s="134"/>
      <c r="AJ32" s="134"/>
      <c r="AK32" s="134"/>
      <c r="AL32" s="134"/>
      <c r="AM32" s="134"/>
      <c r="AN32" s="134"/>
      <c r="AO32" s="134"/>
      <c r="AP32" s="134"/>
      <c r="AQ32" s="134"/>
      <c r="AR32" s="134"/>
      <c r="AS32" s="134"/>
      <c r="AT32" s="134"/>
      <c r="AU32" s="134"/>
      <c r="AV32" s="134"/>
      <c r="AW32" s="134"/>
      <c r="AX32" s="134"/>
      <c r="AY32" s="134"/>
      <c r="AZ32" s="134"/>
      <c r="BA32" s="134"/>
      <c r="BB32" s="134"/>
      <c r="BC32" s="134"/>
    </row>
    <row r="33" spans="1:55" ht="22.5" thickBot="1" x14ac:dyDescent="0.6">
      <c r="A33" s="263"/>
      <c r="B33" s="263"/>
      <c r="C33" s="263"/>
      <c r="D33" s="263"/>
      <c r="E33" s="263"/>
      <c r="F33" s="263"/>
      <c r="G33" s="263"/>
      <c r="H33" s="139"/>
      <c r="I33" s="139"/>
      <c r="J33" s="139"/>
      <c r="K33" s="139"/>
      <c r="L33" s="139"/>
      <c r="M33" s="140"/>
      <c r="N33" s="141" t="s">
        <v>85</v>
      </c>
      <c r="O33" s="141" t="s">
        <v>86</v>
      </c>
      <c r="P33" s="141" t="s">
        <v>87</v>
      </c>
      <c r="Q33" s="149"/>
      <c r="R33" s="149"/>
      <c r="S33" s="149"/>
      <c r="T33" s="149"/>
      <c r="U33" s="149"/>
      <c r="V33" s="149"/>
      <c r="W33" s="149"/>
      <c r="X33" s="149"/>
      <c r="Y33" s="139"/>
      <c r="Z33" s="139"/>
      <c r="AA33" s="139"/>
      <c r="AB33" s="139"/>
      <c r="AC33" s="142" t="s">
        <v>103</v>
      </c>
      <c r="AD33" s="134"/>
      <c r="AE33" s="134"/>
      <c r="AF33" s="134"/>
      <c r="AG33" s="134"/>
      <c r="AH33" s="134"/>
      <c r="AI33" s="134"/>
      <c r="AJ33" s="134"/>
      <c r="AK33" s="134"/>
      <c r="AL33" s="134"/>
      <c r="AM33" s="134"/>
      <c r="AN33" s="134"/>
      <c r="AO33" s="134"/>
      <c r="AP33" s="134"/>
      <c r="AQ33" s="134"/>
      <c r="AR33" s="134"/>
      <c r="AS33" s="134"/>
      <c r="AT33" s="134"/>
      <c r="AU33" s="134"/>
      <c r="AV33" s="134"/>
      <c r="AW33" s="134"/>
      <c r="AX33" s="134"/>
      <c r="AY33" s="134"/>
      <c r="AZ33" s="134"/>
      <c r="BA33" s="134"/>
      <c r="BB33" s="134"/>
      <c r="BC33" s="134"/>
    </row>
    <row r="34" spans="1:55" ht="23.25" thickTop="1" thickBot="1" x14ac:dyDescent="0.6">
      <c r="A34" s="799" t="s">
        <v>102</v>
      </c>
      <c r="B34" s="800"/>
      <c r="C34" s="800"/>
      <c r="D34" s="800"/>
      <c r="E34" s="800"/>
      <c r="F34" s="800"/>
      <c r="G34" s="801"/>
      <c r="H34" s="273" t="s">
        <v>61</v>
      </c>
      <c r="I34" s="718" t="s">
        <v>150</v>
      </c>
      <c r="J34" s="719"/>
      <c r="K34" s="719"/>
      <c r="L34" s="720"/>
      <c r="M34" s="99">
        <f>SUMIFS(M6:M15,G6:G15,"AT",H6:H15,"ss")</f>
        <v>0</v>
      </c>
      <c r="N34" s="130">
        <f t="shared" ref="N34:N39" si="50">FLOOR(R34,1)</f>
        <v>0</v>
      </c>
      <c r="O34" s="131">
        <f t="shared" ref="O34:O39" si="51">FLOOR(V34,1)</f>
        <v>0</v>
      </c>
      <c r="P34" s="132">
        <f t="shared" ref="P34:P39" si="52">U34-X34</f>
        <v>0</v>
      </c>
      <c r="Q34" s="113">
        <f t="shared" ref="Q34:Q39" si="53">T34+X34+Y34</f>
        <v>0</v>
      </c>
      <c r="R34" s="113">
        <f t="shared" ref="R34:R38" si="54">M34/365</f>
        <v>0</v>
      </c>
      <c r="S34" s="113">
        <f t="shared" ref="S34:S39" si="55">FLOOR(R34,1)</f>
        <v>0</v>
      </c>
      <c r="T34" s="113">
        <f t="shared" ref="T34:T39" si="56">S34*365</f>
        <v>0</v>
      </c>
      <c r="U34" s="113">
        <f t="shared" ref="U34:U38" si="57">M34-T34</f>
        <v>0</v>
      </c>
      <c r="V34" s="113">
        <f t="shared" ref="V34:V39" si="58">U34/30</f>
        <v>0</v>
      </c>
      <c r="W34" s="113">
        <f t="shared" ref="W34:W39" si="59">FLOOR(V34,1)</f>
        <v>0</v>
      </c>
      <c r="X34" s="113">
        <f t="shared" ref="X34:X39" si="60">W34*30</f>
        <v>0</v>
      </c>
      <c r="Y34" s="109"/>
      <c r="Z34" s="109"/>
      <c r="AA34" s="109"/>
      <c r="AB34" s="139"/>
      <c r="AC34" s="133">
        <f>ROUND(IF(IF(O34&gt;12,6,O34*0.5)+IF(P34&gt;15,0.5,0)+IF(N34&gt;0,6,0)&gt;12,6,IF(O34&gt;12,6,O34*0.5)+IF(P34&gt;15,0.5,0)+IF(N34&gt;0,6,0)),3)</f>
        <v>0</v>
      </c>
      <c r="AD34" s="134"/>
      <c r="AE34" s="134"/>
      <c r="AF34" s="134"/>
      <c r="AG34" s="134"/>
      <c r="AH34" s="134"/>
      <c r="AI34" s="134"/>
      <c r="AJ34" s="134"/>
      <c r="AK34" s="134"/>
      <c r="AL34" s="134"/>
      <c r="AM34" s="134"/>
      <c r="AN34" s="134"/>
      <c r="AO34" s="134"/>
      <c r="AP34" s="134"/>
      <c r="AQ34" s="134"/>
      <c r="AR34" s="134"/>
      <c r="AS34" s="134"/>
      <c r="AT34" s="134"/>
      <c r="AU34" s="134"/>
      <c r="AV34" s="134"/>
      <c r="AW34" s="134"/>
      <c r="AX34" s="134"/>
      <c r="AY34" s="134"/>
      <c r="AZ34" s="134"/>
      <c r="BA34" s="134"/>
      <c r="BB34" s="134"/>
      <c r="BC34" s="134"/>
    </row>
    <row r="35" spans="1:55" ht="22.9" thickTop="1" thickBot="1" x14ac:dyDescent="0.6">
      <c r="A35" s="802" t="s">
        <v>106</v>
      </c>
      <c r="B35" s="803"/>
      <c r="C35" s="803"/>
      <c r="D35" s="803"/>
      <c r="E35" s="803"/>
      <c r="F35" s="803"/>
      <c r="G35" s="804"/>
      <c r="H35" s="273" t="s">
        <v>61</v>
      </c>
      <c r="I35" s="718" t="s">
        <v>100</v>
      </c>
      <c r="J35" s="719"/>
      <c r="K35" s="719"/>
      <c r="L35" s="720"/>
      <c r="M35" s="99">
        <f>SUMIFS(M6:M15,G6:G15,"AT",H6:H15,"NON")</f>
        <v>0</v>
      </c>
      <c r="N35" s="121">
        <f t="shared" si="50"/>
        <v>0</v>
      </c>
      <c r="O35" s="122">
        <f t="shared" si="51"/>
        <v>0</v>
      </c>
      <c r="P35" s="123">
        <f t="shared" si="52"/>
        <v>0</v>
      </c>
      <c r="Q35" s="113">
        <f t="shared" si="53"/>
        <v>0</v>
      </c>
      <c r="R35" s="113">
        <f t="shared" si="54"/>
        <v>0</v>
      </c>
      <c r="S35" s="113">
        <f t="shared" si="55"/>
        <v>0</v>
      </c>
      <c r="T35" s="113">
        <f t="shared" si="56"/>
        <v>0</v>
      </c>
      <c r="U35" s="113">
        <f t="shared" si="57"/>
        <v>0</v>
      </c>
      <c r="V35" s="113">
        <f t="shared" si="58"/>
        <v>0</v>
      </c>
      <c r="W35" s="113">
        <f t="shared" si="59"/>
        <v>0</v>
      </c>
      <c r="X35" s="113">
        <f t="shared" si="60"/>
        <v>0</v>
      </c>
      <c r="Y35" s="109"/>
      <c r="Z35" s="109"/>
      <c r="AA35" s="109"/>
      <c r="AB35" s="139"/>
      <c r="AC35" s="133">
        <f>ROUND(IF(IF(O35&gt;12,3,O35*0.25)+IF(P35&gt;15,0.25,0)+IF(N35&gt;0,3,0)&gt;12,6,IF(O35&gt;12,3,O35*0.25)+IF(P35&gt;15,0.25,0)+IF(N35&gt;0,3,0)),3)</f>
        <v>0</v>
      </c>
      <c r="AD35" s="134"/>
      <c r="AE35" s="134"/>
      <c r="AF35" s="134"/>
      <c r="AG35" s="134"/>
      <c r="AH35" s="134"/>
      <c r="AI35" s="134"/>
      <c r="AJ35" s="134"/>
      <c r="AK35" s="134"/>
      <c r="AL35" s="134"/>
      <c r="AM35" s="134"/>
      <c r="AN35" s="134"/>
      <c r="AO35" s="134"/>
      <c r="AP35" s="134"/>
      <c r="AQ35" s="134"/>
      <c r="AR35" s="134"/>
      <c r="AS35" s="134"/>
      <c r="AT35" s="134"/>
      <c r="AU35" s="134"/>
      <c r="AV35" s="134"/>
      <c r="AW35" s="134"/>
      <c r="AX35" s="134"/>
      <c r="AY35" s="134"/>
      <c r="AZ35" s="134"/>
      <c r="BA35" s="134"/>
      <c r="BB35" s="134"/>
      <c r="BC35" s="134"/>
    </row>
    <row r="36" spans="1:55" ht="22.9" thickTop="1" thickBot="1" x14ac:dyDescent="0.6">
      <c r="A36" s="805"/>
      <c r="B36" s="806"/>
      <c r="C36" s="806"/>
      <c r="D36" s="806"/>
      <c r="E36" s="806"/>
      <c r="F36" s="806"/>
      <c r="G36" s="807"/>
      <c r="H36" s="274" t="s">
        <v>101</v>
      </c>
      <c r="I36" s="718" t="s">
        <v>150</v>
      </c>
      <c r="J36" s="719"/>
      <c r="K36" s="719"/>
      <c r="L36" s="720"/>
      <c r="M36" s="99">
        <f>SUMIFS(M6:M15,G6:G15,"ALTRO",H6:H15,"SS")+SUMIFS(M6:M15,G6:G15,"CS",H6:H15,"SS")+SUMIFS(M6:M15,G6:G15,"AA",H6:H15,"SS")</f>
        <v>0</v>
      </c>
      <c r="N36" s="121">
        <f t="shared" si="50"/>
        <v>0</v>
      </c>
      <c r="O36" s="122">
        <f t="shared" si="51"/>
        <v>0</v>
      </c>
      <c r="P36" s="123">
        <f t="shared" si="52"/>
        <v>0</v>
      </c>
      <c r="Q36" s="113">
        <f t="shared" si="53"/>
        <v>0</v>
      </c>
      <c r="R36" s="113">
        <f t="shared" si="54"/>
        <v>0</v>
      </c>
      <c r="S36" s="113">
        <f t="shared" si="55"/>
        <v>0</v>
      </c>
      <c r="T36" s="113">
        <f t="shared" si="56"/>
        <v>0</v>
      </c>
      <c r="U36" s="113">
        <f t="shared" si="57"/>
        <v>0</v>
      </c>
      <c r="V36" s="113">
        <f t="shared" si="58"/>
        <v>0</v>
      </c>
      <c r="W36" s="113">
        <f t="shared" si="59"/>
        <v>0</v>
      </c>
      <c r="X36" s="113">
        <f t="shared" si="60"/>
        <v>0</v>
      </c>
      <c r="Y36" s="109"/>
      <c r="Z36" s="109"/>
      <c r="AA36" s="109"/>
      <c r="AB36" s="139"/>
      <c r="AC36" s="133">
        <f>ROUND(IF(IF(O36&gt;12,1.2,O36*0.1)+IF(P36&gt;15,0.1,0)+IF(N36&gt;0,1.2,0)&gt;12,1.2,IF(O36&gt;12,1.2,O36*0.1)+IF(P36&gt;15,0.1,0)+IF(N36&gt;0,1.2,0)),3)</f>
        <v>0</v>
      </c>
      <c r="AD36" s="134"/>
      <c r="AE36" s="134"/>
      <c r="AF36" s="134"/>
      <c r="AG36" s="134"/>
      <c r="AH36" s="134"/>
      <c r="AI36" s="134"/>
      <c r="AJ36" s="134"/>
      <c r="AK36" s="134"/>
      <c r="AL36" s="134"/>
      <c r="AM36" s="134"/>
      <c r="AN36" s="134"/>
      <c r="AO36" s="134"/>
      <c r="AP36" s="134"/>
      <c r="AQ36" s="134"/>
      <c r="AR36" s="134"/>
      <c r="AS36" s="134"/>
      <c r="AT36" s="134"/>
      <c r="AU36" s="134"/>
      <c r="AV36" s="134"/>
      <c r="AW36" s="134"/>
      <c r="AX36" s="134"/>
      <c r="AY36" s="134"/>
      <c r="AZ36" s="134"/>
      <c r="BA36" s="134"/>
      <c r="BB36" s="134"/>
      <c r="BC36" s="134"/>
    </row>
    <row r="37" spans="1:55" ht="22.9" thickTop="1" thickBot="1" x14ac:dyDescent="0.6">
      <c r="A37" s="805"/>
      <c r="B37" s="806"/>
      <c r="C37" s="806"/>
      <c r="D37" s="806"/>
      <c r="E37" s="806"/>
      <c r="F37" s="806"/>
      <c r="G37" s="807"/>
      <c r="H37" s="274" t="s">
        <v>101</v>
      </c>
      <c r="I37" s="718" t="s">
        <v>100</v>
      </c>
      <c r="J37" s="719"/>
      <c r="K37" s="719"/>
      <c r="L37" s="720"/>
      <c r="M37" s="99">
        <f>SUMIFS(M6:M15,G6:G15,"ALTRO",H6:H15,"NON")+          SUMIFS(M6:M15,G6:G15,"cs",H6:H15,"NON")                 +SUMIFS(M6:M15,G6:G15,"Aa",H6:H15,"NON")</f>
        <v>0</v>
      </c>
      <c r="N37" s="121">
        <f t="shared" si="50"/>
        <v>0</v>
      </c>
      <c r="O37" s="122">
        <f t="shared" si="51"/>
        <v>0</v>
      </c>
      <c r="P37" s="123">
        <f t="shared" si="52"/>
        <v>0</v>
      </c>
      <c r="Q37" s="113">
        <f t="shared" si="53"/>
        <v>0</v>
      </c>
      <c r="R37" s="113">
        <f t="shared" si="54"/>
        <v>0</v>
      </c>
      <c r="S37" s="113">
        <f t="shared" si="55"/>
        <v>0</v>
      </c>
      <c r="T37" s="113">
        <f t="shared" si="56"/>
        <v>0</v>
      </c>
      <c r="U37" s="113">
        <f t="shared" si="57"/>
        <v>0</v>
      </c>
      <c r="V37" s="113">
        <f t="shared" si="58"/>
        <v>0</v>
      </c>
      <c r="W37" s="113">
        <f t="shared" si="59"/>
        <v>0</v>
      </c>
      <c r="X37" s="113">
        <f t="shared" si="60"/>
        <v>0</v>
      </c>
      <c r="Y37" s="109"/>
      <c r="Z37" s="109"/>
      <c r="AA37" s="109"/>
      <c r="AB37" s="139"/>
      <c r="AC37" s="133">
        <f>ROUND(IF(IF(O37&gt;12,0.6,O37*0.05)+IF(P37&gt;15,0.05,0)+IF(N37&gt;0,0.6,0)&gt;12,0.6,IF(O37&gt;12,0.6,O37*0.05)+IF(P37&gt;15,0.05,0)+IF(N37&gt;0,0.6,0)),3)</f>
        <v>0</v>
      </c>
      <c r="AD37" s="134"/>
      <c r="AE37" s="134"/>
      <c r="AF37" s="134"/>
      <c r="AG37" s="134"/>
      <c r="AH37" s="134"/>
      <c r="AI37" s="134"/>
      <c r="AJ37" s="134"/>
      <c r="AK37" s="134"/>
      <c r="AL37" s="134"/>
      <c r="AM37" s="134"/>
      <c r="AN37" s="134"/>
      <c r="AO37" s="134"/>
      <c r="AP37" s="134"/>
      <c r="AQ37" s="134"/>
      <c r="AR37" s="134"/>
      <c r="AS37" s="134"/>
      <c r="AT37" s="134"/>
      <c r="AU37" s="134"/>
      <c r="AV37" s="134"/>
      <c r="AW37" s="134"/>
      <c r="AX37" s="134"/>
      <c r="AY37" s="134"/>
      <c r="AZ37" s="134"/>
      <c r="BA37" s="134"/>
      <c r="BB37" s="134"/>
      <c r="BC37" s="134"/>
    </row>
    <row r="38" spans="1:55" ht="22.9" thickTop="1" thickBot="1" x14ac:dyDescent="0.6">
      <c r="A38" s="795" t="s">
        <v>109</v>
      </c>
      <c r="B38" s="796"/>
      <c r="C38" s="796"/>
      <c r="D38" s="796"/>
      <c r="E38" s="796"/>
      <c r="F38" s="744" t="str">
        <f>IF(+Anno_1=0,"",+Anno_1)</f>
        <v/>
      </c>
      <c r="G38" s="745"/>
      <c r="H38" s="274" t="s">
        <v>101</v>
      </c>
      <c r="I38" s="718" t="s">
        <v>154</v>
      </c>
      <c r="J38" s="719"/>
      <c r="K38" s="719"/>
      <c r="L38" s="720"/>
      <c r="M38" s="99">
        <f>SUMIFS(M6:M15,G6:G15,"ALTRO",H6:H15,"ENTE")</f>
        <v>0</v>
      </c>
      <c r="N38" s="127">
        <f t="shared" si="50"/>
        <v>0</v>
      </c>
      <c r="O38" s="128">
        <f t="shared" si="51"/>
        <v>0</v>
      </c>
      <c r="P38" s="129">
        <f t="shared" si="52"/>
        <v>0</v>
      </c>
      <c r="Q38" s="113">
        <f t="shared" si="53"/>
        <v>0</v>
      </c>
      <c r="R38" s="113">
        <f t="shared" si="54"/>
        <v>0</v>
      </c>
      <c r="S38" s="113">
        <f t="shared" si="55"/>
        <v>0</v>
      </c>
      <c r="T38" s="113">
        <f t="shared" si="56"/>
        <v>0</v>
      </c>
      <c r="U38" s="113">
        <f t="shared" si="57"/>
        <v>0</v>
      </c>
      <c r="V38" s="113">
        <f t="shared" si="58"/>
        <v>0</v>
      </c>
      <c r="W38" s="113">
        <f t="shared" si="59"/>
        <v>0</v>
      </c>
      <c r="X38" s="113">
        <f t="shared" si="60"/>
        <v>0</v>
      </c>
      <c r="Y38" s="109"/>
      <c r="Z38" s="109"/>
      <c r="AA38" s="109"/>
      <c r="AB38" s="139"/>
      <c r="AC38" s="133">
        <f>ROUND(IF(IF(O38&gt;12,0.6,O38*0.05)+IF(P38&gt;15,0.05,0)+IF(N38&gt;0,0.6,0)&gt;12,0.6,IF(O38&gt;12,0.6,O38*0.05)+IF(P38&gt;15,0.05,0)+IF(N38&gt;0,0.6,0)),3)</f>
        <v>0</v>
      </c>
      <c r="AD38" s="134"/>
      <c r="AE38" s="134"/>
      <c r="AF38" s="134"/>
      <c r="AG38" s="134"/>
      <c r="AH38" s="134"/>
      <c r="AI38" s="134"/>
      <c r="AJ38" s="134"/>
      <c r="AK38" s="134"/>
      <c r="AL38" s="134"/>
      <c r="AM38" s="134"/>
      <c r="AN38" s="134"/>
      <c r="AO38" s="134"/>
      <c r="AP38" s="134"/>
      <c r="AQ38" s="134"/>
      <c r="AR38" s="134"/>
      <c r="AS38" s="134"/>
      <c r="AT38" s="134"/>
      <c r="AU38" s="134"/>
      <c r="AV38" s="134"/>
      <c r="AW38" s="134"/>
      <c r="AX38" s="134"/>
      <c r="AY38" s="134"/>
      <c r="AZ38" s="134"/>
      <c r="BA38" s="134"/>
      <c r="BB38" s="134"/>
      <c r="BC38" s="134"/>
    </row>
    <row r="39" spans="1:55" ht="22.9" thickTop="1" thickBot="1" x14ac:dyDescent="0.6">
      <c r="A39" s="797"/>
      <c r="B39" s="798"/>
      <c r="C39" s="798"/>
      <c r="D39" s="798"/>
      <c r="E39" s="798"/>
      <c r="F39" s="746"/>
      <c r="G39" s="747"/>
      <c r="H39" s="668" t="s">
        <v>110</v>
      </c>
      <c r="I39" s="669"/>
      <c r="J39" s="669"/>
      <c r="K39" s="669"/>
      <c r="L39" s="670"/>
      <c r="M39" s="98">
        <f>SUM(M34:M38)</f>
        <v>0</v>
      </c>
      <c r="N39" s="209">
        <f t="shared" si="50"/>
        <v>0</v>
      </c>
      <c r="O39" s="207">
        <f t="shared" si="51"/>
        <v>0</v>
      </c>
      <c r="P39" s="208">
        <f t="shared" si="52"/>
        <v>0</v>
      </c>
      <c r="Q39" s="113">
        <f t="shared" si="53"/>
        <v>0</v>
      </c>
      <c r="R39" s="113">
        <f>M39/365</f>
        <v>0</v>
      </c>
      <c r="S39" s="113">
        <f t="shared" si="55"/>
        <v>0</v>
      </c>
      <c r="T39" s="113">
        <f t="shared" si="56"/>
        <v>0</v>
      </c>
      <c r="U39" s="113">
        <f>M39-T39</f>
        <v>0</v>
      </c>
      <c r="V39" s="113">
        <f t="shared" si="58"/>
        <v>0</v>
      </c>
      <c r="W39" s="113">
        <f t="shared" si="59"/>
        <v>0</v>
      </c>
      <c r="X39" s="113">
        <f t="shared" si="60"/>
        <v>0</v>
      </c>
      <c r="Y39" s="109"/>
      <c r="Z39" s="109"/>
      <c r="AA39" s="109"/>
      <c r="AB39" s="139"/>
      <c r="AC39" s="205">
        <f>IF(SUM(AC34:AC38)&gt;6,6,SUM(AC34:AC38))</f>
        <v>0</v>
      </c>
      <c r="AD39" s="134"/>
      <c r="AE39" s="134"/>
      <c r="AF39" s="134"/>
      <c r="AG39" s="134"/>
      <c r="AH39" s="134"/>
      <c r="AI39" s="134"/>
      <c r="AJ39" s="134"/>
      <c r="AK39" s="134"/>
      <c r="AL39" s="134"/>
      <c r="AM39" s="134"/>
      <c r="AN39" s="134"/>
      <c r="AO39" s="134"/>
      <c r="AP39" s="134"/>
      <c r="AQ39" s="134"/>
      <c r="AR39" s="134"/>
      <c r="AS39" s="134"/>
      <c r="AT39" s="134"/>
      <c r="AU39" s="134"/>
      <c r="AV39" s="134"/>
      <c r="AW39" s="134"/>
      <c r="AX39" s="134"/>
      <c r="AY39" s="134"/>
      <c r="AZ39" s="134"/>
      <c r="BA39" s="134"/>
      <c r="BB39" s="134"/>
      <c r="BC39" s="134"/>
    </row>
    <row r="40" spans="1:55" ht="22.9" x14ac:dyDescent="0.4">
      <c r="A40" s="134"/>
      <c r="B40" s="134"/>
      <c r="C40" s="134"/>
      <c r="D40" s="134"/>
      <c r="E40" s="134"/>
      <c r="F40" s="134"/>
      <c r="G40" s="134"/>
      <c r="H40" s="150"/>
      <c r="I40" s="151"/>
      <c r="J40" s="278"/>
      <c r="K40" s="278"/>
      <c r="L40" s="278"/>
      <c r="M40" s="140"/>
      <c r="N40" s="152"/>
      <c r="O40" s="152"/>
      <c r="P40" s="152"/>
      <c r="Q40" s="134"/>
      <c r="R40" s="134"/>
      <c r="S40" s="134"/>
      <c r="T40" s="134"/>
      <c r="U40" s="134"/>
      <c r="V40" s="134"/>
      <c r="W40" s="134"/>
      <c r="X40" s="134"/>
      <c r="Y40" s="134"/>
      <c r="Z40" s="134"/>
      <c r="AA40" s="134"/>
      <c r="AB40" s="134"/>
      <c r="AC40" s="134"/>
      <c r="AD40" s="134"/>
      <c r="AE40" s="134"/>
      <c r="AF40" s="134"/>
      <c r="AG40" s="134"/>
      <c r="AH40" s="134"/>
      <c r="AI40" s="134"/>
      <c r="AJ40" s="134"/>
      <c r="AK40" s="134"/>
      <c r="AL40" s="134"/>
      <c r="AM40" s="134"/>
      <c r="AN40" s="134"/>
      <c r="AO40" s="134"/>
      <c r="AP40" s="134"/>
      <c r="AQ40" s="134"/>
      <c r="AR40" s="134"/>
      <c r="AS40" s="134"/>
      <c r="AT40" s="134"/>
      <c r="AU40" s="134"/>
      <c r="AV40" s="134"/>
      <c r="AW40" s="134"/>
      <c r="AX40" s="134"/>
      <c r="AY40" s="134"/>
      <c r="AZ40" s="134"/>
      <c r="BA40" s="134"/>
      <c r="BB40" s="134"/>
      <c r="BC40" s="134"/>
    </row>
    <row r="41" spans="1:55" ht="22.9" x14ac:dyDescent="0.4">
      <c r="A41" s="134"/>
      <c r="B41" s="134"/>
      <c r="C41" s="134"/>
      <c r="D41" s="134"/>
      <c r="E41" s="134"/>
      <c r="F41" s="134"/>
      <c r="G41" s="134"/>
      <c r="H41" s="150"/>
      <c r="I41" s="151"/>
      <c r="J41" s="278"/>
      <c r="K41" s="278"/>
      <c r="L41" s="278"/>
      <c r="M41" s="140"/>
      <c r="N41" s="152"/>
      <c r="O41" s="152"/>
      <c r="P41" s="152"/>
      <c r="Q41" s="134"/>
      <c r="R41" s="134"/>
      <c r="S41" s="134"/>
      <c r="T41" s="134"/>
      <c r="U41" s="134"/>
      <c r="V41" s="134"/>
      <c r="W41" s="134"/>
      <c r="X41" s="134"/>
      <c r="Y41" s="134"/>
      <c r="Z41" s="134"/>
      <c r="AA41" s="134"/>
      <c r="AB41" s="134"/>
      <c r="AC41" s="134"/>
      <c r="AD41" s="134"/>
      <c r="AE41" s="134"/>
      <c r="AF41" s="134"/>
      <c r="AG41" s="134"/>
      <c r="AH41" s="134"/>
      <c r="AI41" s="134"/>
      <c r="AJ41" s="134"/>
      <c r="AK41" s="134"/>
      <c r="AL41" s="134"/>
      <c r="AM41" s="134"/>
      <c r="AN41" s="134"/>
      <c r="AO41" s="134"/>
      <c r="AP41" s="134"/>
      <c r="AQ41" s="134"/>
      <c r="AR41" s="134"/>
      <c r="AS41" s="134"/>
      <c r="AT41" s="134"/>
      <c r="AU41" s="134"/>
      <c r="AV41" s="134"/>
      <c r="AW41" s="134"/>
      <c r="AX41" s="134"/>
      <c r="AY41" s="134"/>
      <c r="AZ41" s="134"/>
      <c r="BA41" s="134"/>
      <c r="BB41" s="134"/>
      <c r="BC41" s="134"/>
    </row>
    <row r="42" spans="1:55" x14ac:dyDescent="0.4">
      <c r="A42" s="134"/>
      <c r="B42" s="134"/>
      <c r="C42" s="134"/>
      <c r="D42" s="134"/>
      <c r="E42" s="134"/>
      <c r="F42" s="134"/>
      <c r="G42" s="134"/>
      <c r="H42" s="134"/>
      <c r="I42" s="134"/>
      <c r="J42" s="134"/>
      <c r="K42" s="134"/>
      <c r="L42" s="134"/>
      <c r="M42" s="134"/>
      <c r="N42" s="134"/>
      <c r="O42" s="134"/>
      <c r="P42" s="134"/>
      <c r="Q42" s="134"/>
      <c r="R42" s="134"/>
      <c r="S42" s="134"/>
      <c r="T42" s="134"/>
      <c r="U42" s="134"/>
      <c r="V42" s="134"/>
      <c r="W42" s="134"/>
      <c r="X42" s="134"/>
      <c r="Y42" s="134"/>
      <c r="Z42" s="134"/>
      <c r="AA42" s="134"/>
      <c r="AB42" s="134"/>
      <c r="AC42" s="134"/>
      <c r="AD42" s="134"/>
      <c r="AE42" s="134"/>
      <c r="AF42" s="134"/>
      <c r="AG42" s="134"/>
      <c r="AH42" s="134"/>
      <c r="AI42" s="134"/>
      <c r="AJ42" s="134"/>
      <c r="AK42" s="134"/>
      <c r="AL42" s="134"/>
      <c r="AM42" s="134"/>
      <c r="AN42" s="134"/>
      <c r="AO42" s="134"/>
      <c r="AP42" s="134"/>
      <c r="AQ42" s="134"/>
      <c r="AR42" s="134"/>
      <c r="AS42" s="134"/>
      <c r="AT42" s="134"/>
      <c r="AU42" s="134"/>
      <c r="AV42" s="134"/>
      <c r="AW42" s="134"/>
      <c r="AX42" s="134"/>
      <c r="AY42" s="134"/>
      <c r="AZ42" s="134"/>
      <c r="BA42" s="134"/>
      <c r="BB42" s="134"/>
      <c r="BC42" s="134"/>
    </row>
    <row r="43" spans="1:55" x14ac:dyDescent="0.4">
      <c r="A43" s="134"/>
      <c r="B43" s="134"/>
      <c r="C43" s="134"/>
      <c r="D43" s="134"/>
      <c r="E43" s="134"/>
      <c r="F43" s="134"/>
      <c r="G43" s="134"/>
      <c r="H43" s="134"/>
      <c r="I43" s="134"/>
      <c r="J43" s="134"/>
      <c r="K43" s="134"/>
      <c r="L43" s="134"/>
      <c r="M43" s="134"/>
      <c r="N43" s="134"/>
      <c r="O43" s="134"/>
      <c r="P43" s="134"/>
      <c r="Q43" s="134"/>
      <c r="R43" s="134"/>
      <c r="S43" s="134"/>
      <c r="T43" s="134"/>
      <c r="U43" s="134"/>
      <c r="V43" s="134"/>
      <c r="W43" s="134"/>
      <c r="X43" s="134"/>
      <c r="Y43" s="134"/>
      <c r="Z43" s="134"/>
      <c r="AA43" s="134"/>
      <c r="AB43" s="134"/>
      <c r="AC43" s="134"/>
      <c r="AD43" s="134"/>
      <c r="AE43" s="134"/>
      <c r="AF43" s="134"/>
      <c r="AG43" s="134"/>
      <c r="AH43" s="134"/>
      <c r="AI43" s="134"/>
      <c r="AJ43" s="134"/>
      <c r="AK43" s="134"/>
      <c r="AL43" s="134"/>
      <c r="AM43" s="134"/>
      <c r="AN43" s="134"/>
      <c r="AO43" s="134"/>
      <c r="AP43" s="134"/>
      <c r="AQ43" s="134"/>
      <c r="AR43" s="134"/>
      <c r="AS43" s="134"/>
      <c r="AT43" s="134"/>
      <c r="AU43" s="134"/>
      <c r="AV43" s="134"/>
      <c r="AW43" s="134"/>
      <c r="AX43" s="134"/>
      <c r="AY43" s="134"/>
      <c r="AZ43" s="134"/>
      <c r="BA43" s="134"/>
      <c r="BB43" s="134"/>
      <c r="BC43" s="134"/>
    </row>
    <row r="44" spans="1:55" x14ac:dyDescent="0.4">
      <c r="A44" s="134"/>
      <c r="B44" s="134"/>
      <c r="C44" s="134"/>
      <c r="D44" s="134"/>
      <c r="E44" s="134"/>
      <c r="F44" s="134"/>
      <c r="G44" s="134"/>
      <c r="H44" s="134"/>
      <c r="I44" s="134"/>
      <c r="J44" s="134"/>
      <c r="K44" s="134"/>
      <c r="L44" s="134"/>
      <c r="M44" s="134"/>
      <c r="N44" s="134"/>
      <c r="O44" s="134"/>
      <c r="P44" s="134"/>
      <c r="Q44" s="134"/>
      <c r="R44" s="134"/>
      <c r="S44" s="134"/>
      <c r="T44" s="134"/>
      <c r="U44" s="134"/>
      <c r="V44" s="134"/>
      <c r="W44" s="134"/>
      <c r="X44" s="134"/>
      <c r="Y44" s="134"/>
      <c r="Z44" s="134"/>
      <c r="AA44" s="134"/>
      <c r="AB44" s="134"/>
      <c r="AC44" s="134"/>
      <c r="AD44" s="134"/>
      <c r="AE44" s="134"/>
      <c r="AF44" s="134"/>
      <c r="AG44" s="134"/>
      <c r="AH44" s="134"/>
      <c r="AI44" s="134"/>
      <c r="AJ44" s="134"/>
      <c r="AK44" s="134"/>
      <c r="AL44" s="134"/>
      <c r="AM44" s="134"/>
      <c r="AN44" s="134"/>
      <c r="AO44" s="134"/>
      <c r="AP44" s="134"/>
      <c r="AQ44" s="134"/>
      <c r="AR44" s="134"/>
      <c r="AS44" s="134"/>
      <c r="AT44" s="134"/>
      <c r="AU44" s="134"/>
      <c r="AV44" s="134"/>
      <c r="AW44" s="134"/>
      <c r="AX44" s="134"/>
      <c r="AY44" s="134"/>
      <c r="AZ44" s="134"/>
      <c r="BA44" s="134"/>
      <c r="BB44" s="134"/>
      <c r="BC44" s="134"/>
    </row>
    <row r="45" spans="1:55" x14ac:dyDescent="0.4">
      <c r="A45" s="134"/>
      <c r="B45" s="134"/>
      <c r="C45" s="134"/>
      <c r="D45" s="134"/>
      <c r="E45" s="134"/>
      <c r="F45" s="134"/>
      <c r="G45" s="134"/>
      <c r="H45" s="134"/>
      <c r="I45" s="134"/>
      <c r="J45" s="134"/>
      <c r="K45" s="134"/>
      <c r="L45" s="134"/>
      <c r="M45" s="134"/>
      <c r="N45" s="134"/>
      <c r="O45" s="134"/>
      <c r="P45" s="134"/>
      <c r="Q45" s="134"/>
      <c r="R45" s="134"/>
      <c r="S45" s="134"/>
      <c r="T45" s="134"/>
      <c r="U45" s="134"/>
      <c r="V45" s="134"/>
      <c r="W45" s="134"/>
      <c r="X45" s="134"/>
      <c r="Y45" s="134"/>
      <c r="Z45" s="134"/>
      <c r="AA45" s="134"/>
      <c r="AB45" s="134"/>
      <c r="AC45" s="134"/>
      <c r="AD45" s="134"/>
      <c r="AE45" s="134"/>
      <c r="AF45" s="134"/>
      <c r="AG45" s="134"/>
      <c r="AH45" s="134"/>
      <c r="AI45" s="134"/>
      <c r="AJ45" s="134"/>
      <c r="AK45" s="134"/>
      <c r="AL45" s="134"/>
      <c r="AM45" s="134"/>
      <c r="AN45" s="134"/>
      <c r="AO45" s="134"/>
      <c r="AP45" s="134"/>
      <c r="AQ45" s="134"/>
      <c r="AR45" s="134"/>
      <c r="AS45" s="134"/>
      <c r="AT45" s="134"/>
      <c r="AU45" s="134"/>
      <c r="AV45" s="134"/>
      <c r="AW45" s="134"/>
      <c r="AX45" s="134"/>
      <c r="AY45" s="134"/>
      <c r="AZ45" s="134"/>
      <c r="BA45" s="134"/>
      <c r="BB45" s="134"/>
      <c r="BC45" s="134"/>
    </row>
    <row r="46" spans="1:55" x14ac:dyDescent="0.4">
      <c r="A46" s="134"/>
      <c r="B46" s="134"/>
      <c r="C46" s="134"/>
      <c r="D46" s="134"/>
      <c r="E46" s="134"/>
      <c r="F46" s="134"/>
      <c r="G46" s="134"/>
      <c r="H46" s="134"/>
      <c r="I46" s="134"/>
      <c r="J46" s="134"/>
      <c r="K46" s="134"/>
      <c r="L46" s="134"/>
      <c r="M46" s="134"/>
      <c r="N46" s="134"/>
      <c r="O46" s="134"/>
      <c r="P46" s="134"/>
      <c r="Q46" s="134"/>
      <c r="R46" s="134"/>
      <c r="S46" s="134"/>
      <c r="T46" s="134"/>
      <c r="U46" s="134"/>
      <c r="V46" s="134"/>
      <c r="W46" s="134"/>
      <c r="X46" s="134"/>
      <c r="Y46" s="134"/>
      <c r="Z46" s="134"/>
      <c r="AA46" s="134"/>
      <c r="AB46" s="134"/>
      <c r="AC46" s="134"/>
      <c r="AD46" s="134"/>
      <c r="AE46" s="134"/>
      <c r="AF46" s="134"/>
      <c r="AG46" s="134"/>
      <c r="AH46" s="134"/>
      <c r="AI46" s="134"/>
      <c r="AJ46" s="134"/>
      <c r="AK46" s="134"/>
      <c r="AL46" s="134"/>
      <c r="AM46" s="134"/>
      <c r="AN46" s="134"/>
      <c r="AO46" s="134"/>
      <c r="AP46" s="134"/>
      <c r="AQ46" s="134"/>
      <c r="AR46" s="134"/>
      <c r="AS46" s="134"/>
      <c r="AT46" s="134"/>
      <c r="AU46" s="134"/>
      <c r="AV46" s="134"/>
      <c r="AW46" s="134"/>
      <c r="AX46" s="134"/>
      <c r="AY46" s="134"/>
      <c r="AZ46" s="134"/>
      <c r="BA46" s="134"/>
      <c r="BB46" s="134"/>
      <c r="BC46" s="134"/>
    </row>
    <row r="47" spans="1:55" x14ac:dyDescent="0.4">
      <c r="A47" s="134"/>
      <c r="B47" s="134"/>
      <c r="C47" s="134"/>
      <c r="D47" s="134"/>
      <c r="E47" s="134"/>
      <c r="F47" s="134"/>
      <c r="G47" s="134"/>
      <c r="H47" s="134"/>
      <c r="I47" s="134"/>
      <c r="J47" s="134"/>
      <c r="K47" s="134"/>
      <c r="L47" s="134"/>
      <c r="M47" s="134"/>
      <c r="N47" s="134"/>
      <c r="O47" s="134"/>
      <c r="P47" s="134"/>
      <c r="Q47" s="134"/>
      <c r="R47" s="134"/>
      <c r="S47" s="134"/>
      <c r="T47" s="134"/>
      <c r="U47" s="134"/>
      <c r="V47" s="134"/>
      <c r="W47" s="134"/>
      <c r="X47" s="134"/>
      <c r="Y47" s="134"/>
      <c r="Z47" s="134"/>
      <c r="AA47" s="134"/>
      <c r="AB47" s="134"/>
      <c r="AC47" s="134"/>
      <c r="AD47" s="134"/>
      <c r="AE47" s="134"/>
      <c r="AF47" s="134"/>
      <c r="AG47" s="134"/>
      <c r="AH47" s="134"/>
      <c r="AI47" s="134"/>
      <c r="AJ47" s="134"/>
      <c r="AK47" s="134"/>
      <c r="AL47" s="134"/>
      <c r="AM47" s="134"/>
      <c r="AN47" s="134"/>
      <c r="AO47" s="134"/>
      <c r="AP47" s="134"/>
      <c r="AQ47" s="134"/>
      <c r="AR47" s="134"/>
      <c r="AS47" s="134"/>
      <c r="AT47" s="134"/>
      <c r="AU47" s="134"/>
      <c r="AV47" s="134"/>
      <c r="AW47" s="134"/>
      <c r="AX47" s="134"/>
      <c r="AY47" s="134"/>
      <c r="AZ47" s="134"/>
      <c r="BA47" s="134"/>
      <c r="BB47" s="134"/>
      <c r="BC47" s="134"/>
    </row>
    <row r="48" spans="1:55" x14ac:dyDescent="0.4">
      <c r="A48" s="134"/>
      <c r="B48" s="134"/>
      <c r="C48" s="134"/>
      <c r="D48" s="134"/>
      <c r="E48" s="134"/>
      <c r="F48" s="134"/>
      <c r="G48" s="134"/>
      <c r="H48" s="134"/>
      <c r="I48" s="134"/>
      <c r="J48" s="134"/>
      <c r="K48" s="134"/>
      <c r="L48" s="134"/>
      <c r="M48" s="134"/>
      <c r="N48" s="134"/>
      <c r="O48" s="134"/>
      <c r="P48" s="134"/>
      <c r="Q48" s="134"/>
      <c r="R48" s="134"/>
      <c r="S48" s="134"/>
      <c r="T48" s="134"/>
      <c r="U48" s="134"/>
      <c r="V48" s="134"/>
      <c r="W48" s="134"/>
      <c r="X48" s="134"/>
      <c r="Y48" s="134"/>
      <c r="Z48" s="134"/>
      <c r="AA48" s="134"/>
      <c r="AB48" s="134"/>
      <c r="AC48" s="134"/>
      <c r="AD48" s="134"/>
      <c r="AE48" s="134"/>
      <c r="AF48" s="134"/>
      <c r="AG48" s="134"/>
      <c r="AH48" s="134"/>
      <c r="AI48" s="134"/>
      <c r="AJ48" s="134"/>
      <c r="AK48" s="134"/>
      <c r="AL48" s="134"/>
      <c r="AM48" s="134"/>
      <c r="AN48" s="134"/>
      <c r="AO48" s="134"/>
      <c r="AP48" s="134"/>
      <c r="AQ48" s="134"/>
      <c r="AR48" s="134"/>
      <c r="AS48" s="134"/>
      <c r="AT48" s="134"/>
      <c r="AU48" s="134"/>
      <c r="AV48" s="134"/>
      <c r="AW48" s="134"/>
      <c r="AX48" s="134"/>
      <c r="AY48" s="134"/>
      <c r="AZ48" s="134"/>
      <c r="BA48" s="134"/>
      <c r="BB48" s="134"/>
      <c r="BC48" s="134"/>
    </row>
    <row r="49" spans="1:55" x14ac:dyDescent="0.4">
      <c r="A49" s="134"/>
      <c r="B49" s="134"/>
      <c r="C49" s="134"/>
      <c r="D49" s="134"/>
      <c r="E49" s="134"/>
      <c r="F49" s="134"/>
      <c r="G49" s="134"/>
      <c r="H49" s="134"/>
      <c r="I49" s="134"/>
      <c r="J49" s="134"/>
      <c r="K49" s="134"/>
      <c r="L49" s="134"/>
      <c r="M49" s="134"/>
      <c r="N49" s="134"/>
      <c r="O49" s="134"/>
      <c r="P49" s="134"/>
      <c r="Q49" s="134"/>
      <c r="R49" s="134"/>
      <c r="S49" s="134"/>
      <c r="T49" s="134"/>
      <c r="U49" s="134"/>
      <c r="V49" s="134"/>
      <c r="W49" s="134"/>
      <c r="X49" s="134"/>
      <c r="Y49" s="134"/>
      <c r="Z49" s="134"/>
      <c r="AA49" s="134"/>
      <c r="AB49" s="134"/>
      <c r="AC49" s="134"/>
      <c r="AD49" s="134"/>
      <c r="AE49" s="134"/>
      <c r="AF49" s="134"/>
      <c r="AG49" s="134"/>
      <c r="AH49" s="134"/>
      <c r="AI49" s="134"/>
      <c r="AJ49" s="134"/>
      <c r="AK49" s="134"/>
      <c r="AL49" s="134"/>
      <c r="AM49" s="134"/>
      <c r="AN49" s="134"/>
      <c r="AO49" s="134"/>
      <c r="AP49" s="134"/>
      <c r="AQ49" s="134"/>
      <c r="AR49" s="134"/>
      <c r="AS49" s="134"/>
      <c r="AT49" s="134"/>
      <c r="AU49" s="134"/>
      <c r="AV49" s="134"/>
      <c r="AW49" s="134"/>
      <c r="AX49" s="134"/>
      <c r="AY49" s="134"/>
      <c r="AZ49" s="134"/>
      <c r="BA49" s="134"/>
      <c r="BB49" s="134"/>
      <c r="BC49" s="134"/>
    </row>
    <row r="50" spans="1:55" x14ac:dyDescent="0.4">
      <c r="A50" s="134"/>
      <c r="B50" s="134"/>
      <c r="C50" s="134"/>
      <c r="D50" s="134"/>
      <c r="E50" s="134"/>
      <c r="F50" s="134"/>
      <c r="G50" s="134"/>
      <c r="H50" s="134"/>
      <c r="I50" s="134"/>
      <c r="J50" s="134"/>
      <c r="K50" s="134"/>
      <c r="L50" s="134"/>
      <c r="M50" s="134"/>
      <c r="N50" s="134"/>
      <c r="O50" s="134"/>
      <c r="P50" s="134"/>
      <c r="Q50" s="134"/>
      <c r="R50" s="134"/>
      <c r="S50" s="134"/>
      <c r="T50" s="134"/>
      <c r="U50" s="134"/>
      <c r="V50" s="134"/>
      <c r="W50" s="134"/>
      <c r="X50" s="134"/>
      <c r="Y50" s="134"/>
      <c r="Z50" s="134"/>
      <c r="AA50" s="134"/>
      <c r="AB50" s="134"/>
      <c r="AC50" s="134"/>
      <c r="AD50" s="134"/>
      <c r="AE50" s="134"/>
      <c r="AF50" s="134"/>
      <c r="AG50" s="134"/>
      <c r="AH50" s="134"/>
      <c r="AI50" s="134"/>
      <c r="AJ50" s="134"/>
      <c r="AK50" s="134"/>
      <c r="AL50" s="134"/>
      <c r="AM50" s="134"/>
      <c r="AN50" s="134"/>
      <c r="AO50" s="134"/>
      <c r="AP50" s="134"/>
      <c r="AQ50" s="134"/>
      <c r="AR50" s="134"/>
      <c r="AS50" s="134"/>
      <c r="AT50" s="134"/>
      <c r="AU50" s="134"/>
      <c r="AV50" s="134"/>
      <c r="AW50" s="134"/>
      <c r="AX50" s="134"/>
      <c r="AY50" s="134"/>
      <c r="AZ50" s="134"/>
      <c r="BA50" s="134"/>
      <c r="BB50" s="134"/>
      <c r="BC50" s="134"/>
    </row>
    <row r="51" spans="1:55" x14ac:dyDescent="0.4">
      <c r="A51" s="134"/>
      <c r="B51" s="134"/>
      <c r="C51" s="134"/>
      <c r="D51" s="134"/>
      <c r="E51" s="134"/>
      <c r="F51" s="134"/>
      <c r="G51" s="134"/>
      <c r="H51" s="134"/>
      <c r="I51" s="134"/>
      <c r="J51" s="134"/>
      <c r="K51" s="134"/>
      <c r="L51" s="134"/>
      <c r="M51" s="134"/>
      <c r="N51" s="134"/>
      <c r="O51" s="134"/>
      <c r="P51" s="134"/>
      <c r="Q51" s="134"/>
      <c r="R51" s="134"/>
      <c r="S51" s="134"/>
      <c r="T51" s="134"/>
      <c r="U51" s="134"/>
      <c r="V51" s="134"/>
      <c r="W51" s="134"/>
      <c r="X51" s="134"/>
      <c r="Y51" s="134"/>
      <c r="Z51" s="134"/>
      <c r="AA51" s="134"/>
      <c r="AB51" s="134"/>
      <c r="AC51" s="134"/>
      <c r="AD51" s="134"/>
      <c r="AE51" s="134"/>
      <c r="AF51" s="134"/>
      <c r="AG51" s="134"/>
      <c r="AH51" s="134"/>
      <c r="AI51" s="134"/>
      <c r="AJ51" s="134"/>
      <c r="AK51" s="134"/>
      <c r="AL51" s="134"/>
      <c r="AM51" s="134"/>
      <c r="AN51" s="134"/>
      <c r="AO51" s="134"/>
      <c r="AP51" s="134"/>
      <c r="AQ51" s="134"/>
      <c r="AR51" s="134"/>
      <c r="AS51" s="134"/>
      <c r="AT51" s="134"/>
      <c r="AU51" s="134"/>
      <c r="AV51" s="134"/>
      <c r="AW51" s="134"/>
      <c r="AX51" s="134"/>
      <c r="AY51" s="134"/>
      <c r="AZ51" s="134"/>
      <c r="BA51" s="134"/>
      <c r="BB51" s="134"/>
      <c r="BC51" s="134"/>
    </row>
    <row r="52" spans="1:55" x14ac:dyDescent="0.4">
      <c r="A52" s="134"/>
      <c r="B52" s="134"/>
      <c r="C52" s="134"/>
      <c r="D52" s="134"/>
      <c r="E52" s="134"/>
      <c r="F52" s="134"/>
      <c r="G52" s="134"/>
      <c r="H52" s="134"/>
      <c r="I52" s="134"/>
      <c r="J52" s="134"/>
      <c r="K52" s="134"/>
      <c r="L52" s="134"/>
      <c r="M52" s="134"/>
      <c r="N52" s="134"/>
      <c r="O52" s="134"/>
      <c r="P52" s="134"/>
      <c r="Q52" s="134"/>
      <c r="R52" s="134"/>
      <c r="S52" s="134"/>
      <c r="T52" s="134"/>
      <c r="U52" s="134"/>
      <c r="V52" s="134"/>
      <c r="W52" s="134"/>
      <c r="X52" s="134"/>
      <c r="Y52" s="134"/>
      <c r="Z52" s="134"/>
      <c r="AA52" s="134"/>
      <c r="AB52" s="134"/>
      <c r="AC52" s="134"/>
      <c r="AD52" s="134"/>
      <c r="AE52" s="134"/>
      <c r="AF52" s="134"/>
      <c r="AG52" s="134"/>
      <c r="AH52" s="134"/>
      <c r="AI52" s="134"/>
      <c r="AJ52" s="134"/>
      <c r="AK52" s="134"/>
      <c r="AL52" s="134"/>
      <c r="AM52" s="134"/>
      <c r="AN52" s="134"/>
      <c r="AO52" s="134"/>
      <c r="AP52" s="134"/>
      <c r="AQ52" s="134"/>
      <c r="AR52" s="134"/>
      <c r="AS52" s="134"/>
      <c r="AT52" s="134"/>
      <c r="AU52" s="134"/>
      <c r="AV52" s="134"/>
      <c r="AW52" s="134"/>
      <c r="AX52" s="134"/>
      <c r="AY52" s="134"/>
      <c r="AZ52" s="134"/>
      <c r="BA52" s="134"/>
      <c r="BB52" s="134"/>
      <c r="BC52" s="134"/>
    </row>
    <row r="53" spans="1:55" x14ac:dyDescent="0.4">
      <c r="A53" s="134"/>
      <c r="B53" s="134"/>
      <c r="C53" s="134"/>
      <c r="D53" s="134"/>
      <c r="E53" s="134"/>
      <c r="F53" s="134"/>
      <c r="G53" s="134"/>
      <c r="H53" s="134"/>
      <c r="I53" s="134"/>
      <c r="J53" s="134"/>
      <c r="K53" s="134"/>
      <c r="L53" s="134"/>
      <c r="M53" s="134"/>
      <c r="N53" s="134"/>
      <c r="O53" s="134"/>
      <c r="P53" s="134"/>
      <c r="Q53" s="134"/>
      <c r="R53" s="134"/>
      <c r="S53" s="134"/>
      <c r="T53" s="134"/>
      <c r="U53" s="134"/>
      <c r="V53" s="134"/>
      <c r="W53" s="134"/>
      <c r="X53" s="134"/>
      <c r="Y53" s="134"/>
      <c r="Z53" s="134"/>
      <c r="AA53" s="134"/>
      <c r="AB53" s="134"/>
      <c r="AC53" s="134"/>
      <c r="AD53" s="134"/>
      <c r="AE53" s="134"/>
      <c r="AF53" s="134"/>
      <c r="AG53" s="134"/>
      <c r="AH53" s="134"/>
      <c r="AI53" s="134"/>
      <c r="AJ53" s="134"/>
      <c r="AK53" s="134"/>
      <c r="AL53" s="134"/>
      <c r="AM53" s="134"/>
      <c r="AN53" s="134"/>
      <c r="AO53" s="134"/>
      <c r="AP53" s="134"/>
      <c r="AQ53" s="134"/>
      <c r="AR53" s="134"/>
      <c r="AS53" s="134"/>
      <c r="AT53" s="134"/>
      <c r="AU53" s="134"/>
      <c r="AV53" s="134"/>
      <c r="AW53" s="134"/>
      <c r="AX53" s="134"/>
      <c r="AY53" s="134"/>
      <c r="AZ53" s="134"/>
      <c r="BA53" s="134"/>
      <c r="BB53" s="134"/>
      <c r="BC53" s="134"/>
    </row>
    <row r="54" spans="1:55" x14ac:dyDescent="0.4">
      <c r="A54" s="134"/>
      <c r="B54" s="134"/>
      <c r="C54" s="134"/>
      <c r="D54" s="134"/>
      <c r="E54" s="134"/>
      <c r="F54" s="134"/>
      <c r="G54" s="134"/>
      <c r="H54" s="134"/>
      <c r="I54" s="134"/>
      <c r="J54" s="134"/>
      <c r="K54" s="134"/>
      <c r="L54" s="134"/>
      <c r="M54" s="134"/>
      <c r="N54" s="134"/>
      <c r="O54" s="134"/>
      <c r="P54" s="134"/>
      <c r="Q54" s="134"/>
      <c r="R54" s="134"/>
      <c r="S54" s="134"/>
      <c r="T54" s="134"/>
      <c r="U54" s="134"/>
      <c r="V54" s="134"/>
      <c r="W54" s="134"/>
      <c r="X54" s="134"/>
      <c r="Y54" s="134"/>
      <c r="Z54" s="134"/>
      <c r="AA54" s="134"/>
      <c r="AB54" s="134"/>
      <c r="AC54" s="134"/>
      <c r="AD54" s="134"/>
      <c r="AE54" s="134"/>
      <c r="AF54" s="134"/>
      <c r="AG54" s="134"/>
      <c r="AH54" s="134"/>
      <c r="AI54" s="134"/>
      <c r="AJ54" s="134"/>
      <c r="AK54" s="134"/>
      <c r="AL54" s="134"/>
      <c r="AM54" s="134"/>
      <c r="AN54" s="134"/>
      <c r="AO54" s="134"/>
      <c r="AP54" s="134"/>
      <c r="AQ54" s="134"/>
      <c r="AR54" s="134"/>
      <c r="AS54" s="134"/>
      <c r="AT54" s="134"/>
      <c r="AU54" s="134"/>
      <c r="AV54" s="134"/>
      <c r="AW54" s="134"/>
      <c r="AX54" s="134"/>
      <c r="AY54" s="134"/>
      <c r="AZ54" s="134"/>
      <c r="BA54" s="134"/>
      <c r="BB54" s="134"/>
      <c r="BC54" s="134"/>
    </row>
    <row r="55" spans="1:55" x14ac:dyDescent="0.4">
      <c r="A55" s="134"/>
      <c r="B55" s="134"/>
      <c r="C55" s="134"/>
      <c r="D55" s="134"/>
      <c r="E55" s="134"/>
      <c r="F55" s="134"/>
      <c r="G55" s="134"/>
      <c r="H55" s="134"/>
      <c r="I55" s="134"/>
      <c r="J55" s="134"/>
      <c r="K55" s="134"/>
      <c r="L55" s="134"/>
      <c r="M55" s="134"/>
      <c r="N55" s="134"/>
      <c r="O55" s="134"/>
      <c r="P55" s="134"/>
      <c r="Q55" s="134"/>
      <c r="R55" s="134"/>
      <c r="S55" s="134"/>
      <c r="T55" s="134"/>
      <c r="U55" s="134"/>
      <c r="V55" s="134"/>
      <c r="W55" s="134"/>
      <c r="X55" s="134"/>
      <c r="Y55" s="134"/>
      <c r="Z55" s="134"/>
      <c r="AA55" s="134"/>
      <c r="AB55" s="134"/>
      <c r="AC55" s="134"/>
      <c r="AD55" s="134"/>
      <c r="AE55" s="134"/>
      <c r="AF55" s="134"/>
      <c r="AG55" s="134"/>
      <c r="AH55" s="134"/>
      <c r="AI55" s="134"/>
      <c r="AJ55" s="134"/>
      <c r="AK55" s="134"/>
      <c r="AL55" s="134"/>
      <c r="AM55" s="134"/>
      <c r="AN55" s="134"/>
      <c r="AO55" s="134"/>
      <c r="AP55" s="134"/>
      <c r="AQ55" s="134"/>
      <c r="AR55" s="134"/>
      <c r="AS55" s="134"/>
      <c r="AT55" s="134"/>
      <c r="AU55" s="134"/>
      <c r="AV55" s="134"/>
      <c r="AW55" s="134"/>
      <c r="AX55" s="134"/>
      <c r="AY55" s="134"/>
      <c r="AZ55" s="134"/>
      <c r="BA55" s="134"/>
      <c r="BB55" s="134"/>
      <c r="BC55" s="134"/>
    </row>
    <row r="56" spans="1:55" x14ac:dyDescent="0.4">
      <c r="A56" s="134"/>
      <c r="B56" s="134"/>
      <c r="C56" s="134"/>
      <c r="D56" s="134"/>
      <c r="E56" s="134"/>
      <c r="F56" s="134"/>
      <c r="G56" s="134"/>
      <c r="H56" s="134"/>
      <c r="I56" s="134"/>
      <c r="J56" s="134"/>
      <c r="K56" s="134"/>
      <c r="L56" s="134"/>
      <c r="M56" s="134"/>
      <c r="N56" s="134"/>
      <c r="O56" s="134"/>
      <c r="P56" s="134"/>
      <c r="Q56" s="134"/>
      <c r="R56" s="134"/>
      <c r="S56" s="134"/>
      <c r="T56" s="134"/>
      <c r="U56" s="134"/>
      <c r="V56" s="134"/>
      <c r="W56" s="134"/>
      <c r="X56" s="134"/>
      <c r="Y56" s="134"/>
      <c r="Z56" s="134"/>
      <c r="AA56" s="134"/>
      <c r="AB56" s="134"/>
      <c r="AC56" s="134"/>
      <c r="AD56" s="134"/>
      <c r="AE56" s="134"/>
      <c r="AF56" s="134"/>
      <c r="AG56" s="134"/>
      <c r="AH56" s="134"/>
      <c r="AI56" s="134"/>
      <c r="AJ56" s="134"/>
      <c r="AK56" s="134"/>
      <c r="AL56" s="134"/>
      <c r="AM56" s="134"/>
      <c r="AN56" s="134"/>
      <c r="AO56" s="134"/>
      <c r="AP56" s="134"/>
      <c r="AQ56" s="134"/>
      <c r="AR56" s="134"/>
      <c r="AS56" s="134"/>
      <c r="AT56" s="134"/>
      <c r="AU56" s="134"/>
      <c r="AV56" s="134"/>
      <c r="AW56" s="134"/>
      <c r="AX56" s="134"/>
      <c r="AY56" s="134"/>
      <c r="AZ56" s="134"/>
      <c r="BA56" s="134"/>
      <c r="BB56" s="134"/>
      <c r="BC56" s="134"/>
    </row>
  </sheetData>
  <sheetProtection algorithmName="SHA-512" hashValue="/yzoT6e+HS5dKfpyYZouw4tYlucV6l351PdcmtoDOJ/kP+HkbxYFE1ClvYueDEqiqVvTKYj1xr8bw0gBQlNR1g==" saltValue="f0y8rvbIb5f3t3jbUMMXxQ==" spinCount="100000" sheet="1" objects="1" scenarios="1"/>
  <mergeCells count="70">
    <mergeCell ref="A38:E39"/>
    <mergeCell ref="F38:G39"/>
    <mergeCell ref="I38:L38"/>
    <mergeCell ref="H39:L39"/>
    <mergeCell ref="A34:G34"/>
    <mergeCell ref="I34:L34"/>
    <mergeCell ref="A35:G37"/>
    <mergeCell ref="I35:L35"/>
    <mergeCell ref="I36:L36"/>
    <mergeCell ref="I37:L37"/>
    <mergeCell ref="A27:G29"/>
    <mergeCell ref="I27:L27"/>
    <mergeCell ref="I28:L28"/>
    <mergeCell ref="I29:L29"/>
    <mergeCell ref="A30:E31"/>
    <mergeCell ref="F30:G31"/>
    <mergeCell ref="I30:L30"/>
    <mergeCell ref="H31:L31"/>
    <mergeCell ref="A22:E23"/>
    <mergeCell ref="F22:G23"/>
    <mergeCell ref="I22:L22"/>
    <mergeCell ref="H23:L23"/>
    <mergeCell ref="A26:G26"/>
    <mergeCell ref="I26:L26"/>
    <mergeCell ref="A18:G18"/>
    <mergeCell ref="I18:L18"/>
    <mergeCell ref="A19:G21"/>
    <mergeCell ref="I19:L19"/>
    <mergeCell ref="I20:L20"/>
    <mergeCell ref="I21:L21"/>
    <mergeCell ref="H10:L10"/>
    <mergeCell ref="AD10:AD13"/>
    <mergeCell ref="AE10:AG15"/>
    <mergeCell ref="H14:L14"/>
    <mergeCell ref="H15:L15"/>
    <mergeCell ref="H11:L11"/>
    <mergeCell ref="H12:L12"/>
    <mergeCell ref="H13:L13"/>
    <mergeCell ref="N4:P4"/>
    <mergeCell ref="AC4:AC5"/>
    <mergeCell ref="H8:L8"/>
    <mergeCell ref="AE8:AG8"/>
    <mergeCell ref="H9:L9"/>
    <mergeCell ref="A1:B2"/>
    <mergeCell ref="C1:C2"/>
    <mergeCell ref="F1:J2"/>
    <mergeCell ref="K1:AC2"/>
    <mergeCell ref="H3:L3"/>
    <mergeCell ref="AI12:AN13"/>
    <mergeCell ref="A4:A5"/>
    <mergeCell ref="B4:B5"/>
    <mergeCell ref="C4:C5"/>
    <mergeCell ref="D4:D5"/>
    <mergeCell ref="E4:E5"/>
    <mergeCell ref="AE4:AG6"/>
    <mergeCell ref="A6:A15"/>
    <mergeCell ref="H6:L6"/>
    <mergeCell ref="AC6:AC15"/>
    <mergeCell ref="H7:L7"/>
    <mergeCell ref="AE7:AG7"/>
    <mergeCell ref="F4:F5"/>
    <mergeCell ref="G4:G5"/>
    <mergeCell ref="H4:L5"/>
    <mergeCell ref="M4:M5"/>
    <mergeCell ref="AF2:AG2"/>
    <mergeCell ref="AI4:AN4"/>
    <mergeCell ref="AI6:AN6"/>
    <mergeCell ref="AI10:AN10"/>
    <mergeCell ref="AI11:AN11"/>
    <mergeCell ref="AI1:AN2"/>
  </mergeCells>
  <pageMargins left="0.7" right="0.7" top="0.75" bottom="0.75" header="0.3" footer="0.3"/>
  <pageSetup paperSize="9" scale="60" fitToHeight="0"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oglio19">
    <pageSetUpPr fitToPage="1"/>
  </sheetPr>
  <dimension ref="A1:BB56"/>
  <sheetViews>
    <sheetView zoomScale="75" zoomScaleNormal="75" workbookViewId="0">
      <selection activeCell="C1" sqref="C1:C2"/>
    </sheetView>
  </sheetViews>
  <sheetFormatPr defaultRowHeight="13.15" x14ac:dyDescent="0.4"/>
  <cols>
    <col min="1" max="1" width="7" customWidth="1"/>
    <col min="2" max="2" width="3.85546875" customWidth="1"/>
    <col min="3" max="3" width="28.640625" customWidth="1"/>
    <col min="4" max="5" width="18.85546875" customWidth="1"/>
    <col min="6" max="6" width="15.640625" customWidth="1"/>
    <col min="7" max="7" width="12.640625" customWidth="1"/>
    <col min="8" max="8" width="5.640625" customWidth="1"/>
    <col min="9" max="12" width="1.85546875" customWidth="1"/>
    <col min="13" max="13" width="9.640625" customWidth="1"/>
    <col min="14" max="16" width="6.140625" customWidth="1"/>
    <col min="17" max="26" width="0" hidden="1" customWidth="1"/>
    <col min="27" max="27" width="0.140625" customWidth="1"/>
    <col min="28" max="28" width="2" customWidth="1"/>
    <col min="29" max="29" width="12.640625" customWidth="1"/>
    <col min="30" max="30" width="2.640625" customWidth="1"/>
    <col min="31" max="31" width="20.35546875" customWidth="1"/>
    <col min="32" max="32" width="1.640625" customWidth="1"/>
    <col min="33" max="33" width="6.640625" customWidth="1"/>
    <col min="34" max="34" width="2.640625" customWidth="1"/>
    <col min="39" max="39" width="2.640625" customWidth="1"/>
  </cols>
  <sheetData>
    <row r="1" spans="1:54" ht="25.35" customHeight="1" thickBot="1" x14ac:dyDescent="0.45">
      <c r="A1" s="704" t="s">
        <v>108</v>
      </c>
      <c r="B1" s="705"/>
      <c r="C1" s="708"/>
      <c r="D1" s="210" t="s">
        <v>84</v>
      </c>
      <c r="E1" s="211" t="s">
        <v>5</v>
      </c>
      <c r="F1" s="727" t="s">
        <v>142</v>
      </c>
      <c r="G1" s="728"/>
      <c r="H1" s="728"/>
      <c r="I1" s="728"/>
      <c r="J1" s="728"/>
      <c r="K1" s="721" t="str">
        <f>IF(+'SCHEDE '!B2=0,"Inserire il nome nel file SCHEDE",+'SCHEDE '!B2)</f>
        <v/>
      </c>
      <c r="L1" s="722"/>
      <c r="M1" s="722"/>
      <c r="N1" s="722"/>
      <c r="O1" s="722"/>
      <c r="P1" s="722"/>
      <c r="Q1" s="722"/>
      <c r="R1" s="722"/>
      <c r="S1" s="722"/>
      <c r="T1" s="722"/>
      <c r="U1" s="722"/>
      <c r="V1" s="722"/>
      <c r="W1" s="722"/>
      <c r="X1" s="722"/>
      <c r="Y1" s="722"/>
      <c r="Z1" s="722"/>
      <c r="AA1" s="722"/>
      <c r="AB1" s="722"/>
      <c r="AC1" s="723"/>
      <c r="AD1" s="134"/>
      <c r="AE1" s="134"/>
      <c r="AF1" s="134"/>
      <c r="AG1" s="134"/>
      <c r="AH1" s="134"/>
      <c r="AI1" s="774" t="s">
        <v>230</v>
      </c>
      <c r="AJ1" s="775"/>
      <c r="AK1" s="775"/>
      <c r="AL1" s="775"/>
      <c r="AM1" s="775"/>
      <c r="AN1" s="776"/>
      <c r="AO1" s="134"/>
      <c r="AP1" s="134"/>
      <c r="AQ1" s="134"/>
      <c r="AR1" s="134"/>
      <c r="AS1" s="134"/>
      <c r="AT1" s="134"/>
      <c r="AU1" s="134"/>
      <c r="AV1" s="134"/>
      <c r="AW1" s="134"/>
      <c r="AX1" s="134"/>
      <c r="AY1" s="134"/>
      <c r="AZ1" s="134"/>
      <c r="BA1" s="134"/>
      <c r="BB1" s="134"/>
    </row>
    <row r="2" spans="1:54" ht="25.35" customHeight="1" thickBot="1" x14ac:dyDescent="0.45">
      <c r="A2" s="706"/>
      <c r="B2" s="707"/>
      <c r="C2" s="709"/>
      <c r="D2" s="192"/>
      <c r="E2" s="193"/>
      <c r="F2" s="729"/>
      <c r="G2" s="730"/>
      <c r="H2" s="730"/>
      <c r="I2" s="730"/>
      <c r="J2" s="730"/>
      <c r="K2" s="724"/>
      <c r="L2" s="725"/>
      <c r="M2" s="725"/>
      <c r="N2" s="725"/>
      <c r="O2" s="725"/>
      <c r="P2" s="725"/>
      <c r="Q2" s="725"/>
      <c r="R2" s="725"/>
      <c r="S2" s="725"/>
      <c r="T2" s="725"/>
      <c r="U2" s="725"/>
      <c r="V2" s="725"/>
      <c r="W2" s="725"/>
      <c r="X2" s="725"/>
      <c r="Y2" s="725"/>
      <c r="Z2" s="725"/>
      <c r="AA2" s="725"/>
      <c r="AB2" s="725"/>
      <c r="AC2" s="726"/>
      <c r="AD2" s="134"/>
      <c r="AE2" s="163" t="s">
        <v>7</v>
      </c>
      <c r="AF2" s="639" t="str">
        <f>+Start!X4</f>
        <v>21.2</v>
      </c>
      <c r="AG2" s="640"/>
      <c r="AH2" s="134"/>
      <c r="AI2" s="777"/>
      <c r="AJ2" s="778"/>
      <c r="AK2" s="778"/>
      <c r="AL2" s="778"/>
      <c r="AM2" s="778"/>
      <c r="AN2" s="779"/>
      <c r="AO2" s="134"/>
      <c r="AP2" s="134"/>
      <c r="AQ2" s="134"/>
      <c r="AR2" s="134"/>
      <c r="AS2" s="134"/>
      <c r="AT2" s="134"/>
      <c r="AU2" s="134"/>
      <c r="AV2" s="134"/>
      <c r="AW2" s="134"/>
      <c r="AX2" s="134"/>
      <c r="AY2" s="134"/>
      <c r="AZ2" s="134"/>
      <c r="BA2" s="134"/>
      <c r="BB2" s="134"/>
    </row>
    <row r="3" spans="1:54" ht="25.35" customHeight="1" thickBot="1" x14ac:dyDescent="0.45">
      <c r="A3" s="153"/>
      <c r="B3" s="153"/>
      <c r="C3" s="153"/>
      <c r="D3" s="153"/>
      <c r="E3" s="153"/>
      <c r="F3" s="191"/>
      <c r="G3" s="189" t="s">
        <v>134</v>
      </c>
      <c r="H3" s="711" t="s">
        <v>143</v>
      </c>
      <c r="I3" s="712"/>
      <c r="J3" s="712"/>
      <c r="K3" s="712"/>
      <c r="L3" s="713"/>
      <c r="M3" s="153"/>
      <c r="N3" s="153"/>
      <c r="O3" s="134"/>
      <c r="P3" s="134"/>
      <c r="Q3" s="134"/>
      <c r="R3" s="134"/>
      <c r="S3" s="134"/>
      <c r="T3" s="134"/>
      <c r="U3" s="134"/>
      <c r="V3" s="134"/>
      <c r="W3" s="134"/>
      <c r="X3" s="134"/>
      <c r="Y3" s="134"/>
      <c r="Z3" s="134"/>
      <c r="AA3" s="134"/>
      <c r="AB3" s="134"/>
      <c r="AC3" s="134"/>
      <c r="AD3" s="134"/>
      <c r="AE3" s="134"/>
      <c r="AF3" s="134"/>
      <c r="AG3" s="134"/>
      <c r="AH3" s="134"/>
      <c r="AI3" s="134"/>
      <c r="AJ3" s="134"/>
      <c r="AK3" s="134"/>
      <c r="AL3" s="134"/>
      <c r="AM3" s="134"/>
      <c r="AN3" s="134"/>
      <c r="AO3" s="134"/>
      <c r="AP3" s="134"/>
      <c r="AQ3" s="134"/>
      <c r="AR3" s="134"/>
      <c r="AS3" s="134"/>
      <c r="AT3" s="134"/>
      <c r="AU3" s="134"/>
      <c r="AV3" s="134"/>
      <c r="AW3" s="134"/>
      <c r="AX3" s="134"/>
      <c r="AY3" s="134"/>
      <c r="AZ3" s="134"/>
      <c r="BA3" s="134"/>
      <c r="BB3" s="134"/>
    </row>
    <row r="4" spans="1:54" ht="30" customHeight="1" thickTop="1" x14ac:dyDescent="0.4">
      <c r="A4" s="784" t="s">
        <v>108</v>
      </c>
      <c r="B4" s="664" t="s">
        <v>89</v>
      </c>
      <c r="C4" s="716" t="s">
        <v>83</v>
      </c>
      <c r="D4" s="714" t="s">
        <v>84</v>
      </c>
      <c r="E4" s="714" t="s">
        <v>5</v>
      </c>
      <c r="F4" s="666" t="s">
        <v>107</v>
      </c>
      <c r="G4" s="702" t="s">
        <v>151</v>
      </c>
      <c r="H4" s="731" t="s">
        <v>149</v>
      </c>
      <c r="I4" s="732"/>
      <c r="J4" s="732"/>
      <c r="K4" s="732"/>
      <c r="L4" s="733"/>
      <c r="M4" s="694" t="s">
        <v>6</v>
      </c>
      <c r="N4" s="696" t="s">
        <v>88</v>
      </c>
      <c r="O4" s="697"/>
      <c r="P4" s="698"/>
      <c r="Q4" s="95" t="s">
        <v>90</v>
      </c>
      <c r="R4" s="95" t="s">
        <v>91</v>
      </c>
      <c r="S4" s="95" t="s">
        <v>92</v>
      </c>
      <c r="T4" s="95" t="s">
        <v>93</v>
      </c>
      <c r="U4" s="95" t="s">
        <v>94</v>
      </c>
      <c r="V4" s="95" t="s">
        <v>95</v>
      </c>
      <c r="W4" s="95" t="s">
        <v>96</v>
      </c>
      <c r="X4" s="95" t="s">
        <v>97</v>
      </c>
      <c r="Y4" s="95" t="s">
        <v>98</v>
      </c>
      <c r="AA4" s="90"/>
      <c r="AB4" s="134"/>
      <c r="AC4" s="786" t="s">
        <v>135</v>
      </c>
      <c r="AD4" s="135"/>
      <c r="AE4" s="649" t="s">
        <v>111</v>
      </c>
      <c r="AF4" s="650"/>
      <c r="AG4" s="651"/>
      <c r="AH4" s="134"/>
      <c r="AI4" s="780" t="s">
        <v>144</v>
      </c>
      <c r="AJ4" s="780"/>
      <c r="AK4" s="780"/>
      <c r="AL4" s="780"/>
      <c r="AM4" s="780"/>
      <c r="AN4" s="780"/>
      <c r="AO4" s="134"/>
      <c r="AP4" s="134"/>
      <c r="AQ4" s="134"/>
      <c r="AR4" s="134"/>
      <c r="AS4" s="134"/>
      <c r="AT4" s="134"/>
      <c r="AU4" s="134"/>
      <c r="AV4" s="134"/>
      <c r="AW4" s="134"/>
      <c r="AX4" s="134"/>
      <c r="AY4" s="134"/>
      <c r="AZ4" s="134"/>
      <c r="BA4" s="134"/>
      <c r="BB4" s="134"/>
    </row>
    <row r="5" spans="1:54" ht="30" customHeight="1" thickBot="1" x14ac:dyDescent="0.45">
      <c r="A5" s="785"/>
      <c r="B5" s="665"/>
      <c r="C5" s="717"/>
      <c r="D5" s="715"/>
      <c r="E5" s="715"/>
      <c r="F5" s="667"/>
      <c r="G5" s="703"/>
      <c r="H5" s="734"/>
      <c r="I5" s="735"/>
      <c r="J5" s="735"/>
      <c r="K5" s="735"/>
      <c r="L5" s="736"/>
      <c r="M5" s="695"/>
      <c r="N5" s="89" t="s">
        <v>85</v>
      </c>
      <c r="O5" s="4" t="s">
        <v>86</v>
      </c>
      <c r="P5" s="5" t="s">
        <v>87</v>
      </c>
      <c r="Q5" s="95" t="s">
        <v>99</v>
      </c>
      <c r="R5" s="96"/>
      <c r="S5" s="96"/>
      <c r="T5" s="96"/>
      <c r="U5" s="96"/>
      <c r="V5" s="96"/>
      <c r="W5" s="96"/>
      <c r="X5" s="96"/>
      <c r="Y5" s="96"/>
      <c r="AA5" s="90"/>
      <c r="AB5" s="134"/>
      <c r="AC5" s="787"/>
      <c r="AD5" s="135"/>
      <c r="AE5" s="652"/>
      <c r="AF5" s="653"/>
      <c r="AG5" s="654"/>
      <c r="AH5" s="134"/>
      <c r="AI5" s="397" t="s">
        <v>145</v>
      </c>
      <c r="AJ5" s="397"/>
      <c r="AK5" s="397"/>
      <c r="AL5" s="397"/>
      <c r="AM5" s="398"/>
      <c r="AN5" s="408"/>
      <c r="AO5" s="134"/>
      <c r="AP5" s="134"/>
      <c r="AQ5" s="134"/>
      <c r="AR5" s="134"/>
      <c r="AS5" s="134"/>
      <c r="AT5" s="134"/>
      <c r="AU5" s="134"/>
      <c r="AV5" s="134"/>
      <c r="AW5" s="134"/>
      <c r="AX5" s="134"/>
      <c r="AY5" s="134"/>
      <c r="AZ5" s="134"/>
      <c r="BA5" s="134"/>
      <c r="BB5" s="134"/>
    </row>
    <row r="6" spans="1:54" ht="25.35" customHeight="1" thickTop="1" thickBot="1" x14ac:dyDescent="0.6">
      <c r="A6" s="691" t="str">
        <f>IF(+Anno_1=0,"",+Anno_1)</f>
        <v/>
      </c>
      <c r="B6" s="91">
        <v>1</v>
      </c>
      <c r="C6" s="155"/>
      <c r="D6" s="201"/>
      <c r="E6" s="202"/>
      <c r="F6" s="154" t="str">
        <f t="shared" ref="F6:F15" si="0">IF(OR(D6=0,E6=0,+Anno_1=0),"",IF(OR(E6&gt;data_2,D6&lt;data_1),"DATA ERRATA","ok"))</f>
        <v/>
      </c>
      <c r="G6" s="199"/>
      <c r="H6" s="699"/>
      <c r="I6" s="700"/>
      <c r="J6" s="700"/>
      <c r="K6" s="700"/>
      <c r="L6" s="701"/>
      <c r="M6" s="195">
        <f>IF(G6=0,0,      IF(H6=0,0,IF(AND(G6&lt;&gt;"AA",G6&lt;&gt;"AT",G6&lt;&gt;"CS",G6&lt;&gt;"ALTRO"),"ERRORE",IF(AND(H6&lt;&gt;"NON",H6&lt;&gt;"SS",H6&lt;&gt;"ENTE"),"ERRORE",ROUND(E6-D6+1,0)))))</f>
        <v>0</v>
      </c>
      <c r="N6" s="100">
        <f t="shared" ref="N6:N9" si="1">FLOOR(R6,1)</f>
        <v>0</v>
      </c>
      <c r="O6" s="97">
        <f>FLOOR(V6,1)</f>
        <v>0</v>
      </c>
      <c r="P6" s="102">
        <f t="shared" ref="P6:P9" si="2">U6-X6</f>
        <v>0</v>
      </c>
      <c r="Q6" s="92">
        <f t="shared" ref="Q6:Q9" si="3">T6+X6+Y6</f>
        <v>0</v>
      </c>
      <c r="R6" s="93">
        <f t="shared" ref="R6:R9" si="4">M6/365</f>
        <v>0</v>
      </c>
      <c r="S6" s="93">
        <f t="shared" ref="S6:S16" si="5">FLOOR(R6,1)</f>
        <v>0</v>
      </c>
      <c r="T6" s="93">
        <f t="shared" ref="T6:T16" si="6">S6*365</f>
        <v>0</v>
      </c>
      <c r="U6" s="93">
        <f t="shared" ref="U6:U9" si="7">M6-T6</f>
        <v>0</v>
      </c>
      <c r="V6" s="93">
        <f t="shared" ref="V6:V16" si="8">U6/30</f>
        <v>0</v>
      </c>
      <c r="W6" s="93">
        <f t="shared" ref="W6:W16" si="9">FLOOR(V6,1)</f>
        <v>0</v>
      </c>
      <c r="X6" s="93">
        <f t="shared" ref="X6:X16" si="10">W6*30</f>
        <v>0</v>
      </c>
      <c r="Y6" s="6">
        <f t="shared" ref="Y6:Y9" si="11">U6-X6</f>
        <v>0</v>
      </c>
      <c r="AA6" s="90"/>
      <c r="AB6" s="134"/>
      <c r="AC6" s="691" t="str">
        <f>IF(+Anno_1=0,"",+Anno_1)</f>
        <v/>
      </c>
      <c r="AD6" s="136"/>
      <c r="AE6" s="652"/>
      <c r="AF6" s="653"/>
      <c r="AG6" s="654"/>
      <c r="AH6" s="134"/>
      <c r="AI6" s="780" t="s">
        <v>146</v>
      </c>
      <c r="AJ6" s="780"/>
      <c r="AK6" s="780"/>
      <c r="AL6" s="780"/>
      <c r="AM6" s="780"/>
      <c r="AN6" s="780"/>
      <c r="AO6" s="134"/>
      <c r="AP6" s="134"/>
      <c r="AQ6" s="134"/>
      <c r="AR6" s="134"/>
      <c r="AS6" s="134"/>
      <c r="AT6" s="134"/>
      <c r="AU6" s="134"/>
      <c r="AV6" s="134"/>
      <c r="AW6" s="134"/>
      <c r="AX6" s="134"/>
      <c r="AY6" s="134"/>
      <c r="AZ6" s="134"/>
      <c r="BA6" s="134"/>
      <c r="BB6" s="134"/>
    </row>
    <row r="7" spans="1:54" ht="25.35" customHeight="1" thickBot="1" x14ac:dyDescent="0.6">
      <c r="A7" s="692"/>
      <c r="B7" s="91">
        <v>2</v>
      </c>
      <c r="C7" s="155"/>
      <c r="D7" s="201"/>
      <c r="E7" s="202"/>
      <c r="F7" s="154" t="str">
        <f t="shared" si="0"/>
        <v/>
      </c>
      <c r="G7" s="199"/>
      <c r="H7" s="699"/>
      <c r="I7" s="700"/>
      <c r="J7" s="700"/>
      <c r="K7" s="700"/>
      <c r="L7" s="701"/>
      <c r="M7" s="196">
        <f>IF(G7=0,0,      IF(H7=0,0,IF(AND(G7&lt;&gt;"AA",G7&lt;&gt;"AT",G7&lt;&gt;"CS",G7&lt;&gt;"ALTRO"),"ERRORE",IF(AND(H7&lt;&gt;"NON",H7&lt;&gt;"SS",H7&lt;&gt;"ENTE"),"ERRORE",ROUND(E7-D7+1,0)))))</f>
        <v>0</v>
      </c>
      <c r="N7" s="100">
        <f t="shared" si="1"/>
        <v>0</v>
      </c>
      <c r="O7" s="101">
        <f t="shared" ref="O7:O9" si="12">FLOOR(V7,1)</f>
        <v>0</v>
      </c>
      <c r="P7" s="102">
        <f t="shared" si="2"/>
        <v>0</v>
      </c>
      <c r="Q7" s="92">
        <f t="shared" si="3"/>
        <v>0</v>
      </c>
      <c r="R7" s="93">
        <f t="shared" si="4"/>
        <v>0</v>
      </c>
      <c r="S7" s="93">
        <f t="shared" si="5"/>
        <v>0</v>
      </c>
      <c r="T7" s="93">
        <f t="shared" si="6"/>
        <v>0</v>
      </c>
      <c r="U7" s="93">
        <f t="shared" si="7"/>
        <v>0</v>
      </c>
      <c r="V7" s="93">
        <f t="shared" si="8"/>
        <v>0</v>
      </c>
      <c r="W7" s="93">
        <f t="shared" si="9"/>
        <v>0</v>
      </c>
      <c r="X7" s="93">
        <f t="shared" si="10"/>
        <v>0</v>
      </c>
      <c r="Y7" s="6">
        <f t="shared" si="11"/>
        <v>0</v>
      </c>
      <c r="AA7" s="90"/>
      <c r="AB7" s="134"/>
      <c r="AC7" s="692"/>
      <c r="AD7" s="137"/>
      <c r="AE7" s="686" t="s">
        <v>155</v>
      </c>
      <c r="AF7" s="687"/>
      <c r="AG7" s="688"/>
      <c r="AH7" s="134"/>
      <c r="AI7" s="397" t="s">
        <v>147</v>
      </c>
      <c r="AJ7" s="397"/>
      <c r="AK7" s="397"/>
      <c r="AL7" s="398"/>
      <c r="AM7" s="399"/>
      <c r="AN7" s="408"/>
      <c r="AO7" s="134"/>
      <c r="AP7" s="134"/>
      <c r="AQ7" s="134"/>
      <c r="AR7" s="134"/>
      <c r="AS7" s="134"/>
      <c r="AT7" s="134"/>
      <c r="AU7" s="134"/>
      <c r="AV7" s="134"/>
      <c r="AW7" s="134"/>
      <c r="AX7" s="134"/>
      <c r="AY7" s="134"/>
      <c r="AZ7" s="134"/>
      <c r="BA7" s="134"/>
      <c r="BB7" s="134"/>
    </row>
    <row r="8" spans="1:54" ht="25.35" customHeight="1" thickBot="1" x14ac:dyDescent="0.6">
      <c r="A8" s="692"/>
      <c r="B8" s="91">
        <v>3</v>
      </c>
      <c r="C8" s="155"/>
      <c r="D8" s="201"/>
      <c r="E8" s="202"/>
      <c r="F8" s="154" t="str">
        <f t="shared" si="0"/>
        <v/>
      </c>
      <c r="G8" s="199"/>
      <c r="H8" s="699"/>
      <c r="I8" s="700"/>
      <c r="J8" s="700"/>
      <c r="K8" s="700"/>
      <c r="L8" s="701"/>
      <c r="M8" s="196">
        <f t="shared" ref="M8:M15" si="13">IF(G8=0,0,      IF(H8=0,0,IF(AND(G8&lt;&gt;"AA",G8&lt;&gt;"AT",G8&lt;&gt;"CS",G8&lt;&gt;"ALTRO"),"ERRORE",IF(AND(H8&lt;&gt;"NON",H8&lt;&gt;"SS",H8&lt;&gt;"ENTE"),"ERRORE",ROUND(E8-D8+1,0)))))</f>
        <v>0</v>
      </c>
      <c r="N8" s="100">
        <f t="shared" si="1"/>
        <v>0</v>
      </c>
      <c r="O8" s="101">
        <f t="shared" si="12"/>
        <v>0</v>
      </c>
      <c r="P8" s="102">
        <f t="shared" si="2"/>
        <v>0</v>
      </c>
      <c r="Q8" s="92">
        <f t="shared" si="3"/>
        <v>0</v>
      </c>
      <c r="R8" s="93">
        <f t="shared" si="4"/>
        <v>0</v>
      </c>
      <c r="S8" s="93">
        <f t="shared" si="5"/>
        <v>0</v>
      </c>
      <c r="T8" s="93">
        <f t="shared" si="6"/>
        <v>0</v>
      </c>
      <c r="U8" s="93">
        <f t="shared" si="7"/>
        <v>0</v>
      </c>
      <c r="V8" s="93">
        <f t="shared" si="8"/>
        <v>0</v>
      </c>
      <c r="W8" s="93">
        <f t="shared" si="9"/>
        <v>0</v>
      </c>
      <c r="X8" s="93">
        <f t="shared" si="10"/>
        <v>0</v>
      </c>
      <c r="Y8" s="6">
        <f t="shared" si="11"/>
        <v>0</v>
      </c>
      <c r="AA8" s="90"/>
      <c r="AB8" s="134"/>
      <c r="AC8" s="692"/>
      <c r="AD8" s="137"/>
      <c r="AE8" s="683" t="s">
        <v>131</v>
      </c>
      <c r="AF8" s="684"/>
      <c r="AG8" s="685"/>
      <c r="AH8" s="134"/>
      <c r="AI8" s="166"/>
      <c r="AJ8" s="166"/>
      <c r="AK8" s="166"/>
      <c r="AL8" s="166"/>
      <c r="AM8" s="166"/>
      <c r="AN8" s="134"/>
      <c r="AO8" s="134"/>
      <c r="AP8" s="134"/>
      <c r="AQ8" s="134"/>
      <c r="AR8" s="134"/>
      <c r="AS8" s="134"/>
      <c r="AT8" s="134"/>
      <c r="AU8" s="134"/>
      <c r="AV8" s="134"/>
      <c r="AW8" s="134"/>
      <c r="AX8" s="134"/>
      <c r="AY8" s="134"/>
      <c r="AZ8" s="134"/>
      <c r="BA8" s="134"/>
      <c r="BB8" s="134"/>
    </row>
    <row r="9" spans="1:54" ht="25.35" customHeight="1" thickBot="1" x14ac:dyDescent="0.6">
      <c r="A9" s="692"/>
      <c r="B9" s="91">
        <v>4</v>
      </c>
      <c r="C9" s="155"/>
      <c r="D9" s="201"/>
      <c r="E9" s="202"/>
      <c r="F9" s="154" t="str">
        <f t="shared" si="0"/>
        <v/>
      </c>
      <c r="G9" s="199"/>
      <c r="H9" s="699"/>
      <c r="I9" s="700"/>
      <c r="J9" s="700"/>
      <c r="K9" s="700"/>
      <c r="L9" s="701"/>
      <c r="M9" s="196">
        <f t="shared" si="13"/>
        <v>0</v>
      </c>
      <c r="N9" s="100">
        <f t="shared" si="1"/>
        <v>0</v>
      </c>
      <c r="O9" s="101">
        <f t="shared" si="12"/>
        <v>0</v>
      </c>
      <c r="P9" s="102">
        <f t="shared" si="2"/>
        <v>0</v>
      </c>
      <c r="Q9" s="92">
        <f t="shared" si="3"/>
        <v>0</v>
      </c>
      <c r="R9" s="93">
        <f t="shared" si="4"/>
        <v>0</v>
      </c>
      <c r="S9" s="93">
        <f t="shared" si="5"/>
        <v>0</v>
      </c>
      <c r="T9" s="93">
        <f t="shared" si="6"/>
        <v>0</v>
      </c>
      <c r="U9" s="93">
        <f t="shared" si="7"/>
        <v>0</v>
      </c>
      <c r="V9" s="93">
        <f t="shared" si="8"/>
        <v>0</v>
      </c>
      <c r="W9" s="93">
        <f t="shared" si="9"/>
        <v>0</v>
      </c>
      <c r="X9" s="93">
        <f t="shared" si="10"/>
        <v>0</v>
      </c>
      <c r="Y9" s="6">
        <f t="shared" si="11"/>
        <v>0</v>
      </c>
      <c r="AA9" s="90"/>
      <c r="AB9" s="134"/>
      <c r="AC9" s="692"/>
      <c r="AD9" s="137"/>
      <c r="AE9" s="137"/>
      <c r="AF9" s="137"/>
      <c r="AG9" s="137"/>
      <c r="AH9" s="134"/>
      <c r="AI9" s="166"/>
      <c r="AJ9" s="166"/>
      <c r="AK9" s="166"/>
      <c r="AL9" s="166"/>
      <c r="AM9" s="166"/>
      <c r="AN9" s="134"/>
      <c r="AO9" s="134"/>
      <c r="AP9" s="134"/>
      <c r="AQ9" s="134"/>
      <c r="AR9" s="134"/>
      <c r="AS9" s="134"/>
      <c r="AT9" s="134"/>
      <c r="AU9" s="134"/>
      <c r="AV9" s="134"/>
      <c r="AW9" s="134"/>
      <c r="AX9" s="134"/>
      <c r="AY9" s="134"/>
      <c r="AZ9" s="134"/>
      <c r="BA9" s="134"/>
      <c r="BB9" s="134"/>
    </row>
    <row r="10" spans="1:54" ht="25.35" customHeight="1" thickBot="1" x14ac:dyDescent="0.6">
      <c r="A10" s="692"/>
      <c r="B10" s="91">
        <v>5</v>
      </c>
      <c r="C10" s="155"/>
      <c r="D10" s="201"/>
      <c r="E10" s="202"/>
      <c r="F10" s="154" t="str">
        <f t="shared" si="0"/>
        <v/>
      </c>
      <c r="G10" s="199"/>
      <c r="H10" s="699"/>
      <c r="I10" s="700"/>
      <c r="J10" s="700"/>
      <c r="K10" s="700"/>
      <c r="L10" s="701"/>
      <c r="M10" s="196">
        <f t="shared" si="13"/>
        <v>0</v>
      </c>
      <c r="N10" s="100">
        <f>FLOOR(R10,1)</f>
        <v>0</v>
      </c>
      <c r="O10" s="101">
        <f>FLOOR(V10,1)</f>
        <v>0</v>
      </c>
      <c r="P10" s="102">
        <f>U10-X10</f>
        <v>0</v>
      </c>
      <c r="Q10" s="92">
        <f>T10+X10+Y10</f>
        <v>0</v>
      </c>
      <c r="R10" s="93">
        <f>M10/365</f>
        <v>0</v>
      </c>
      <c r="S10" s="93">
        <f>FLOOR(R10,1)</f>
        <v>0</v>
      </c>
      <c r="T10" s="93">
        <f>S10*365</f>
        <v>0</v>
      </c>
      <c r="U10" s="93">
        <f>M10-T10</f>
        <v>0</v>
      </c>
      <c r="V10" s="93">
        <f>U10/30</f>
        <v>0</v>
      </c>
      <c r="W10" s="93">
        <f>FLOOR(V10,1)</f>
        <v>0</v>
      </c>
      <c r="X10" s="93">
        <f>W10*30</f>
        <v>0</v>
      </c>
      <c r="Y10" s="6">
        <f>U10-X10</f>
        <v>0</v>
      </c>
      <c r="AA10" s="90"/>
      <c r="AB10" s="134"/>
      <c r="AC10" s="692"/>
      <c r="AD10" s="710"/>
      <c r="AE10" s="655" t="s">
        <v>112</v>
      </c>
      <c r="AF10" s="656"/>
      <c r="AG10" s="657"/>
      <c r="AH10" s="134"/>
      <c r="AI10" s="781" t="s">
        <v>153</v>
      </c>
      <c r="AJ10" s="782"/>
      <c r="AK10" s="782"/>
      <c r="AL10" s="782"/>
      <c r="AM10" s="782"/>
      <c r="AN10" s="783"/>
      <c r="AO10" s="134"/>
      <c r="AP10" s="134"/>
      <c r="AQ10" s="134"/>
      <c r="AR10" s="134"/>
      <c r="AS10" s="134"/>
      <c r="AT10" s="134"/>
      <c r="AU10" s="134"/>
      <c r="AV10" s="134"/>
      <c r="AW10" s="134"/>
      <c r="AX10" s="134"/>
      <c r="AY10" s="134"/>
      <c r="AZ10" s="134"/>
      <c r="BA10" s="134"/>
      <c r="BB10" s="134"/>
    </row>
    <row r="11" spans="1:54" ht="25.35" customHeight="1" thickBot="1" x14ac:dyDescent="0.6">
      <c r="A11" s="692"/>
      <c r="B11" s="91">
        <v>6</v>
      </c>
      <c r="C11" s="155"/>
      <c r="D11" s="201"/>
      <c r="E11" s="202"/>
      <c r="F11" s="154" t="str">
        <f t="shared" si="0"/>
        <v/>
      </c>
      <c r="G11" s="199"/>
      <c r="H11" s="699"/>
      <c r="I11" s="700"/>
      <c r="J11" s="700"/>
      <c r="K11" s="700"/>
      <c r="L11" s="701"/>
      <c r="M11" s="196">
        <f t="shared" si="13"/>
        <v>0</v>
      </c>
      <c r="N11" s="100">
        <f t="shared" ref="N11:N13" si="14">FLOOR(R11,1)</f>
        <v>0</v>
      </c>
      <c r="O11" s="101">
        <f t="shared" ref="O11:O13" si="15">FLOOR(V11,1)</f>
        <v>0</v>
      </c>
      <c r="P11" s="102">
        <f t="shared" ref="P11:P13" si="16">U11-X11</f>
        <v>0</v>
      </c>
      <c r="Q11" s="92">
        <f t="shared" ref="Q11:Q13" si="17">T11+X11+Y11</f>
        <v>0</v>
      </c>
      <c r="R11" s="93">
        <f t="shared" ref="R11:R13" si="18">M11/365</f>
        <v>0</v>
      </c>
      <c r="S11" s="93">
        <f t="shared" si="5"/>
        <v>0</v>
      </c>
      <c r="T11" s="93">
        <f t="shared" si="6"/>
        <v>0</v>
      </c>
      <c r="U11" s="93">
        <f t="shared" ref="U11:U13" si="19">M11-T11</f>
        <v>0</v>
      </c>
      <c r="V11" s="93">
        <f t="shared" si="8"/>
        <v>0</v>
      </c>
      <c r="W11" s="93">
        <f t="shared" si="9"/>
        <v>0</v>
      </c>
      <c r="X11" s="93">
        <f t="shared" si="10"/>
        <v>0</v>
      </c>
      <c r="Y11" s="6">
        <f t="shared" ref="Y11:Y13" si="20">U11-X11</f>
        <v>0</v>
      </c>
      <c r="AA11" s="90"/>
      <c r="AB11" s="134"/>
      <c r="AC11" s="692"/>
      <c r="AD11" s="710"/>
      <c r="AE11" s="658"/>
      <c r="AF11" s="659"/>
      <c r="AG11" s="660"/>
      <c r="AH11" s="134"/>
      <c r="AI11" s="781" t="s">
        <v>148</v>
      </c>
      <c r="AJ11" s="782"/>
      <c r="AK11" s="782"/>
      <c r="AL11" s="782"/>
      <c r="AM11" s="782"/>
      <c r="AN11" s="783"/>
      <c r="AO11" s="134"/>
      <c r="AP11" s="134"/>
      <c r="AQ11" s="134"/>
      <c r="AR11" s="134"/>
      <c r="AS11" s="134"/>
      <c r="AT11" s="134"/>
      <c r="AU11" s="134"/>
      <c r="AV11" s="134"/>
      <c r="AW11" s="134"/>
      <c r="AX11" s="134"/>
      <c r="AY11" s="134"/>
      <c r="AZ11" s="134"/>
      <c r="BA11" s="134"/>
      <c r="BB11" s="134"/>
    </row>
    <row r="12" spans="1:54" ht="25.35" customHeight="1" thickBot="1" x14ac:dyDescent="0.6">
      <c r="A12" s="692"/>
      <c r="B12" s="91">
        <v>7</v>
      </c>
      <c r="C12" s="155"/>
      <c r="D12" s="201"/>
      <c r="E12" s="202"/>
      <c r="F12" s="154" t="str">
        <f t="shared" si="0"/>
        <v/>
      </c>
      <c r="G12" s="199"/>
      <c r="H12" s="699"/>
      <c r="I12" s="700"/>
      <c r="J12" s="700"/>
      <c r="K12" s="700"/>
      <c r="L12" s="701"/>
      <c r="M12" s="196">
        <f t="shared" si="13"/>
        <v>0</v>
      </c>
      <c r="N12" s="100">
        <f t="shared" si="14"/>
        <v>0</v>
      </c>
      <c r="O12" s="101">
        <f t="shared" si="15"/>
        <v>0</v>
      </c>
      <c r="P12" s="102">
        <f t="shared" si="16"/>
        <v>0</v>
      </c>
      <c r="Q12" s="92">
        <f t="shared" si="17"/>
        <v>0</v>
      </c>
      <c r="R12" s="93">
        <f t="shared" si="18"/>
        <v>0</v>
      </c>
      <c r="S12" s="93">
        <f t="shared" si="5"/>
        <v>0</v>
      </c>
      <c r="T12" s="93">
        <f t="shared" si="6"/>
        <v>0</v>
      </c>
      <c r="U12" s="93">
        <f t="shared" si="19"/>
        <v>0</v>
      </c>
      <c r="V12" s="93">
        <f t="shared" si="8"/>
        <v>0</v>
      </c>
      <c r="W12" s="93">
        <f t="shared" si="9"/>
        <v>0</v>
      </c>
      <c r="X12" s="93">
        <f t="shared" si="10"/>
        <v>0</v>
      </c>
      <c r="Y12" s="6">
        <f t="shared" si="20"/>
        <v>0</v>
      </c>
      <c r="AA12" s="90"/>
      <c r="AB12" s="134"/>
      <c r="AC12" s="692"/>
      <c r="AD12" s="710"/>
      <c r="AE12" s="658"/>
      <c r="AF12" s="659"/>
      <c r="AG12" s="660"/>
      <c r="AH12" s="134"/>
      <c r="AI12" s="737" t="s">
        <v>231</v>
      </c>
      <c r="AJ12" s="738"/>
      <c r="AK12" s="738"/>
      <c r="AL12" s="738"/>
      <c r="AM12" s="738"/>
      <c r="AN12" s="739"/>
      <c r="AO12" s="134"/>
      <c r="AP12" s="134"/>
      <c r="AQ12" s="134"/>
      <c r="AR12" s="134"/>
      <c r="AS12" s="134"/>
      <c r="AT12" s="134"/>
      <c r="AU12" s="134"/>
      <c r="AV12" s="134"/>
      <c r="AW12" s="134"/>
      <c r="AX12" s="134"/>
      <c r="AY12" s="134"/>
      <c r="AZ12" s="134"/>
      <c r="BA12" s="134"/>
      <c r="BB12" s="134"/>
    </row>
    <row r="13" spans="1:54" ht="25.35" customHeight="1" thickBot="1" x14ac:dyDescent="0.6">
      <c r="A13" s="692"/>
      <c r="B13" s="91">
        <v>8</v>
      </c>
      <c r="C13" s="155"/>
      <c r="D13" s="201"/>
      <c r="E13" s="202"/>
      <c r="F13" s="154" t="str">
        <f t="shared" si="0"/>
        <v/>
      </c>
      <c r="G13" s="199"/>
      <c r="H13" s="699"/>
      <c r="I13" s="700"/>
      <c r="J13" s="700"/>
      <c r="K13" s="700"/>
      <c r="L13" s="701"/>
      <c r="M13" s="196">
        <f t="shared" si="13"/>
        <v>0</v>
      </c>
      <c r="N13" s="100">
        <f t="shared" si="14"/>
        <v>0</v>
      </c>
      <c r="O13" s="101">
        <f t="shared" si="15"/>
        <v>0</v>
      </c>
      <c r="P13" s="102">
        <f t="shared" si="16"/>
        <v>0</v>
      </c>
      <c r="Q13" s="92">
        <f t="shared" si="17"/>
        <v>0</v>
      </c>
      <c r="R13" s="93">
        <f t="shared" si="18"/>
        <v>0</v>
      </c>
      <c r="S13" s="93">
        <f t="shared" si="5"/>
        <v>0</v>
      </c>
      <c r="T13" s="93">
        <f t="shared" si="6"/>
        <v>0</v>
      </c>
      <c r="U13" s="93">
        <f t="shared" si="19"/>
        <v>0</v>
      </c>
      <c r="V13" s="93">
        <f t="shared" si="8"/>
        <v>0</v>
      </c>
      <c r="W13" s="93">
        <f t="shared" si="9"/>
        <v>0</v>
      </c>
      <c r="X13" s="93">
        <f t="shared" si="10"/>
        <v>0</v>
      </c>
      <c r="Y13" s="6">
        <f t="shared" si="20"/>
        <v>0</v>
      </c>
      <c r="AA13" s="90"/>
      <c r="AB13" s="134"/>
      <c r="AC13" s="692"/>
      <c r="AD13" s="710"/>
      <c r="AE13" s="658"/>
      <c r="AF13" s="659"/>
      <c r="AG13" s="660"/>
      <c r="AH13" s="134"/>
      <c r="AI13" s="737"/>
      <c r="AJ13" s="738"/>
      <c r="AK13" s="738"/>
      <c r="AL13" s="738"/>
      <c r="AM13" s="738"/>
      <c r="AN13" s="739"/>
      <c r="AO13" s="134"/>
      <c r="AP13" s="134"/>
      <c r="AQ13" s="134"/>
      <c r="AR13" s="134"/>
      <c r="AS13" s="134"/>
      <c r="AT13" s="134"/>
      <c r="AU13" s="134"/>
      <c r="AV13" s="134"/>
      <c r="AW13" s="134"/>
      <c r="AX13" s="134"/>
      <c r="AY13" s="134"/>
      <c r="AZ13" s="134"/>
      <c r="BA13" s="134"/>
      <c r="BB13" s="134"/>
    </row>
    <row r="14" spans="1:54" ht="25.35" customHeight="1" thickBot="1" x14ac:dyDescent="0.6">
      <c r="A14" s="692"/>
      <c r="B14" s="91">
        <v>9</v>
      </c>
      <c r="C14" s="155"/>
      <c r="D14" s="201"/>
      <c r="E14" s="202"/>
      <c r="F14" s="154" t="str">
        <f t="shared" si="0"/>
        <v/>
      </c>
      <c r="G14" s="199"/>
      <c r="H14" s="699"/>
      <c r="I14" s="700"/>
      <c r="J14" s="700"/>
      <c r="K14" s="700"/>
      <c r="L14" s="701"/>
      <c r="M14" s="196">
        <f t="shared" si="13"/>
        <v>0</v>
      </c>
      <c r="N14" s="103">
        <f>FLOOR(R14,1)</f>
        <v>0</v>
      </c>
      <c r="O14" s="104">
        <f>FLOOR(V14,1)</f>
        <v>0</v>
      </c>
      <c r="P14" s="105">
        <f>U14-X14</f>
        <v>0</v>
      </c>
      <c r="Q14" s="92">
        <f>T14+X14+Y14</f>
        <v>0</v>
      </c>
      <c r="R14" s="93">
        <f>M14/365</f>
        <v>0</v>
      </c>
      <c r="S14" s="93">
        <f>FLOOR(R14,1)</f>
        <v>0</v>
      </c>
      <c r="T14" s="93">
        <f>S14*365</f>
        <v>0</v>
      </c>
      <c r="U14" s="93">
        <f>M14-T14</f>
        <v>0</v>
      </c>
      <c r="V14" s="93">
        <f>U14/30</f>
        <v>0</v>
      </c>
      <c r="W14" s="93">
        <f>FLOOR(V14,1)</f>
        <v>0</v>
      </c>
      <c r="X14" s="93">
        <f>W14*30</f>
        <v>0</v>
      </c>
      <c r="Y14" s="6">
        <f>U14-X14</f>
        <v>0</v>
      </c>
      <c r="AA14" s="90"/>
      <c r="AB14" s="134"/>
      <c r="AC14" s="692"/>
      <c r="AD14" s="278"/>
      <c r="AE14" s="658"/>
      <c r="AF14" s="659"/>
      <c r="AG14" s="660"/>
      <c r="AH14" s="134"/>
      <c r="AI14" s="134"/>
      <c r="AJ14" s="134"/>
      <c r="AK14" s="134"/>
      <c r="AL14" s="134"/>
      <c r="AM14" s="134"/>
      <c r="AN14" s="134"/>
      <c r="AO14" s="134"/>
      <c r="AP14" s="134"/>
      <c r="AQ14" s="134"/>
      <c r="AR14" s="134"/>
      <c r="AS14" s="134"/>
      <c r="AT14" s="134"/>
      <c r="AU14" s="134"/>
      <c r="AV14" s="134"/>
      <c r="AW14" s="134"/>
      <c r="AX14" s="134"/>
      <c r="AY14" s="134"/>
      <c r="AZ14" s="134"/>
      <c r="BA14" s="134"/>
      <c r="BB14" s="134"/>
    </row>
    <row r="15" spans="1:54" ht="25.35" customHeight="1" thickBot="1" x14ac:dyDescent="0.6">
      <c r="A15" s="693"/>
      <c r="B15" s="91">
        <v>10</v>
      </c>
      <c r="C15" s="155"/>
      <c r="D15" s="203"/>
      <c r="E15" s="204"/>
      <c r="F15" s="154" t="str">
        <f t="shared" si="0"/>
        <v/>
      </c>
      <c r="G15" s="279"/>
      <c r="H15" s="793"/>
      <c r="I15" s="791"/>
      <c r="J15" s="791"/>
      <c r="K15" s="791"/>
      <c r="L15" s="794"/>
      <c r="M15" s="196">
        <f t="shared" si="13"/>
        <v>0</v>
      </c>
      <c r="N15" s="106">
        <f t="shared" ref="N15:N16" si="21">FLOOR(R15,1)</f>
        <v>0</v>
      </c>
      <c r="O15" s="107">
        <f t="shared" ref="O15:O16" si="22">FLOOR(V15,1)</f>
        <v>0</v>
      </c>
      <c r="P15" s="108">
        <f t="shared" ref="P15:P16" si="23">U15-X15</f>
        <v>0</v>
      </c>
      <c r="Q15" s="92">
        <f t="shared" ref="Q15:Q16" si="24">T15+X15+Y15</f>
        <v>0</v>
      </c>
      <c r="R15" s="93">
        <f t="shared" ref="R15" si="25">M15/365</f>
        <v>0</v>
      </c>
      <c r="S15" s="93">
        <f t="shared" si="5"/>
        <v>0</v>
      </c>
      <c r="T15" s="93">
        <f t="shared" si="6"/>
        <v>0</v>
      </c>
      <c r="U15" s="93">
        <f t="shared" ref="U15" si="26">M15-T15</f>
        <v>0</v>
      </c>
      <c r="V15" s="93">
        <f t="shared" si="8"/>
        <v>0</v>
      </c>
      <c r="W15" s="93">
        <f t="shared" si="9"/>
        <v>0</v>
      </c>
      <c r="X15" s="93">
        <f t="shared" si="10"/>
        <v>0</v>
      </c>
      <c r="Y15" s="6">
        <f t="shared" ref="Y15" si="27">U15-X15</f>
        <v>0</v>
      </c>
      <c r="AB15" s="134"/>
      <c r="AC15" s="693"/>
      <c r="AD15" s="278"/>
      <c r="AE15" s="661"/>
      <c r="AF15" s="662"/>
      <c r="AG15" s="663"/>
      <c r="AH15" s="134"/>
      <c r="AI15" s="134"/>
      <c r="AJ15" s="134"/>
      <c r="AK15" s="134"/>
      <c r="AL15" s="134"/>
      <c r="AM15" s="134"/>
      <c r="AN15" s="134"/>
      <c r="AO15" s="134"/>
      <c r="AP15" s="134"/>
      <c r="AQ15" s="134"/>
      <c r="AR15" s="134"/>
      <c r="AS15" s="134"/>
      <c r="AT15" s="134"/>
      <c r="AU15" s="134"/>
      <c r="AV15" s="134"/>
      <c r="AW15" s="134"/>
      <c r="AX15" s="134"/>
      <c r="AY15" s="134"/>
      <c r="AZ15" s="134"/>
      <c r="BA15" s="134"/>
      <c r="BB15" s="134"/>
    </row>
    <row r="16" spans="1:54" ht="22.5" thickBot="1" x14ac:dyDescent="0.6">
      <c r="A16" s="139"/>
      <c r="B16" s="139"/>
      <c r="C16" s="139"/>
      <c r="D16" s="139"/>
      <c r="E16" s="139"/>
      <c r="F16" s="139"/>
      <c r="G16" s="139"/>
      <c r="H16" s="139"/>
      <c r="I16" s="139"/>
      <c r="J16" s="139"/>
      <c r="K16" s="139"/>
      <c r="L16" s="139"/>
      <c r="M16" s="190">
        <f>SUM(M6:M15)</f>
        <v>0</v>
      </c>
      <c r="N16" s="110">
        <f t="shared" si="21"/>
        <v>0</v>
      </c>
      <c r="O16" s="111">
        <f t="shared" si="22"/>
        <v>0</v>
      </c>
      <c r="P16" s="112">
        <f t="shared" si="23"/>
        <v>0</v>
      </c>
      <c r="Q16" s="113">
        <f t="shared" si="24"/>
        <v>0</v>
      </c>
      <c r="R16" s="113">
        <f>M16/365</f>
        <v>0</v>
      </c>
      <c r="S16" s="113">
        <f t="shared" si="5"/>
        <v>0</v>
      </c>
      <c r="T16" s="113">
        <f t="shared" si="6"/>
        <v>0</v>
      </c>
      <c r="U16" s="113">
        <f>M16-T16</f>
        <v>0</v>
      </c>
      <c r="V16" s="113">
        <f t="shared" si="8"/>
        <v>0</v>
      </c>
      <c r="W16" s="113">
        <f t="shared" si="9"/>
        <v>0</v>
      </c>
      <c r="X16" s="113">
        <f t="shared" si="10"/>
        <v>0</v>
      </c>
      <c r="Y16" s="109"/>
      <c r="Z16" s="109"/>
      <c r="AA16" s="109"/>
      <c r="AB16" s="139"/>
      <c r="AC16" s="139"/>
      <c r="AD16" s="134"/>
      <c r="AE16" s="134"/>
      <c r="AF16" s="134"/>
      <c r="AG16" s="134"/>
      <c r="AH16" s="134"/>
      <c r="AI16" s="134"/>
      <c r="AJ16" s="134"/>
      <c r="AK16" s="134"/>
      <c r="AL16" s="134"/>
      <c r="AM16" s="134"/>
      <c r="AN16" s="134"/>
      <c r="AO16" s="134"/>
      <c r="AP16" s="134"/>
      <c r="AQ16" s="134"/>
      <c r="AR16" s="134"/>
      <c r="AS16" s="134"/>
      <c r="AT16" s="134"/>
      <c r="AU16" s="134"/>
      <c r="AV16" s="134"/>
      <c r="AW16" s="134"/>
      <c r="AX16" s="134"/>
      <c r="AY16" s="134"/>
      <c r="AZ16" s="134"/>
      <c r="BA16" s="134"/>
      <c r="BB16" s="134"/>
    </row>
    <row r="17" spans="1:54" ht="22.5" thickBot="1" x14ac:dyDescent="0.6">
      <c r="A17" s="139"/>
      <c r="B17" s="139"/>
      <c r="C17" s="139"/>
      <c r="D17" s="139"/>
      <c r="E17" s="139"/>
      <c r="F17" s="139"/>
      <c r="G17" s="139"/>
      <c r="H17" s="139"/>
      <c r="I17" s="139"/>
      <c r="J17" s="139"/>
      <c r="K17" s="139"/>
      <c r="L17" s="139"/>
      <c r="M17" s="140"/>
      <c r="N17" s="141" t="s">
        <v>85</v>
      </c>
      <c r="O17" s="141" t="s">
        <v>86</v>
      </c>
      <c r="P17" s="141" t="s">
        <v>87</v>
      </c>
      <c r="Q17" s="113"/>
      <c r="R17" s="113"/>
      <c r="S17" s="113"/>
      <c r="T17" s="113"/>
      <c r="U17" s="113"/>
      <c r="V17" s="113"/>
      <c r="W17" s="113"/>
      <c r="X17" s="113"/>
      <c r="Y17" s="109"/>
      <c r="Z17" s="109"/>
      <c r="AA17" s="109"/>
      <c r="AB17" s="139"/>
      <c r="AC17" s="142" t="s">
        <v>103</v>
      </c>
      <c r="AD17" s="134"/>
      <c r="AE17" s="134"/>
      <c r="AF17" s="134"/>
      <c r="AG17" s="134"/>
      <c r="AH17" s="134"/>
      <c r="AI17" s="134"/>
      <c r="AJ17" s="134"/>
      <c r="AK17" s="134"/>
      <c r="AL17" s="134"/>
      <c r="AM17" s="134"/>
      <c r="AN17" s="134"/>
      <c r="AO17" s="134"/>
      <c r="AP17" s="134"/>
      <c r="AQ17" s="134"/>
      <c r="AR17" s="134"/>
      <c r="AS17" s="134"/>
      <c r="AT17" s="134"/>
      <c r="AU17" s="134"/>
      <c r="AV17" s="134"/>
      <c r="AW17" s="134"/>
      <c r="AX17" s="134"/>
      <c r="AY17" s="134"/>
      <c r="AZ17" s="134"/>
      <c r="BA17" s="134"/>
      <c r="BB17" s="134"/>
    </row>
    <row r="18" spans="1:54" ht="23.25" thickTop="1" thickBot="1" x14ac:dyDescent="0.6">
      <c r="A18" s="674" t="s">
        <v>102</v>
      </c>
      <c r="B18" s="675"/>
      <c r="C18" s="675"/>
      <c r="D18" s="675"/>
      <c r="E18" s="675"/>
      <c r="F18" s="675"/>
      <c r="G18" s="676"/>
      <c r="H18" s="271" t="s">
        <v>30</v>
      </c>
      <c r="I18" s="671" t="s">
        <v>150</v>
      </c>
      <c r="J18" s="671"/>
      <c r="K18" s="671"/>
      <c r="L18" s="671"/>
      <c r="M18" s="99">
        <f>SUMIFS(M6:M15,G6:G15,"CS",H6:H15,"ss")</f>
        <v>0</v>
      </c>
      <c r="N18" s="114">
        <f t="shared" ref="N18:N23" si="28">FLOOR(R18,1)</f>
        <v>0</v>
      </c>
      <c r="O18" s="115">
        <f t="shared" ref="O18:O23" si="29">FLOOR(V18,1)</f>
        <v>0</v>
      </c>
      <c r="P18" s="116">
        <f t="shared" ref="P18:P23" si="30">U18-X18</f>
        <v>0</v>
      </c>
      <c r="Q18" s="117">
        <f t="shared" ref="Q18:Q23" si="31">T18+X18+Y18</f>
        <v>0</v>
      </c>
      <c r="R18" s="117">
        <f t="shared" ref="R18:R22" si="32">M18/365</f>
        <v>0</v>
      </c>
      <c r="S18" s="117">
        <f t="shared" ref="S18:S23" si="33">FLOOR(R18,1)</f>
        <v>0</v>
      </c>
      <c r="T18" s="117">
        <f t="shared" ref="T18:T23" si="34">S18*365</f>
        <v>0</v>
      </c>
      <c r="U18" s="117">
        <f t="shared" ref="U18:U22" si="35">M18-T18</f>
        <v>0</v>
      </c>
      <c r="V18" s="117">
        <f t="shared" ref="V18:V23" si="36">U18/30</f>
        <v>0</v>
      </c>
      <c r="W18" s="117">
        <f t="shared" ref="W18:W23" si="37">FLOOR(V18,1)</f>
        <v>0</v>
      </c>
      <c r="X18" s="117">
        <f t="shared" ref="X18:X23" si="38">W18*30</f>
        <v>0</v>
      </c>
      <c r="Y18" s="109"/>
      <c r="Z18" s="109"/>
      <c r="AA18" s="109"/>
      <c r="AB18" s="139"/>
      <c r="AC18" s="133">
        <f>ROUND(IF(IF(O18&gt;12,6,O18*0.5)+IF(P18&gt;15,0.5,0)+IF(N18&gt;0,6,0)&gt;12,6,IF(O18&gt;12,6,O18*0.5)+IF(P18&gt;15,0.5,0)+IF(N18&gt;0,6,0)),3)</f>
        <v>0</v>
      </c>
      <c r="AD18" s="134"/>
      <c r="AE18" s="134"/>
      <c r="AF18" s="134"/>
      <c r="AG18" s="134"/>
      <c r="AH18" s="134"/>
      <c r="AI18" s="134"/>
      <c r="AJ18" s="134"/>
      <c r="AK18" s="134"/>
      <c r="AL18" s="134"/>
      <c r="AM18" s="134"/>
      <c r="AN18" s="134"/>
      <c r="AO18" s="134"/>
      <c r="AP18" s="134"/>
      <c r="AQ18" s="134"/>
      <c r="AR18" s="134"/>
      <c r="AS18" s="134"/>
      <c r="AT18" s="134"/>
      <c r="AU18" s="134"/>
      <c r="AV18" s="134"/>
      <c r="AW18" s="134"/>
      <c r="AX18" s="134"/>
      <c r="AY18" s="134"/>
      <c r="AZ18" s="134"/>
      <c r="BA18" s="134"/>
      <c r="BB18" s="134"/>
    </row>
    <row r="19" spans="1:54" ht="22.9" thickTop="1" thickBot="1" x14ac:dyDescent="0.6">
      <c r="A19" s="677" t="s">
        <v>105</v>
      </c>
      <c r="B19" s="678"/>
      <c r="C19" s="678"/>
      <c r="D19" s="678"/>
      <c r="E19" s="678"/>
      <c r="F19" s="678"/>
      <c r="G19" s="679"/>
      <c r="H19" s="271" t="s">
        <v>30</v>
      </c>
      <c r="I19" s="671" t="s">
        <v>100</v>
      </c>
      <c r="J19" s="671"/>
      <c r="K19" s="671"/>
      <c r="L19" s="671"/>
      <c r="M19" s="99">
        <f>SUMIFS(M6:M15,G6:G15,"CS",H6:H15,"NON")</f>
        <v>0</v>
      </c>
      <c r="N19" s="118">
        <f t="shared" si="28"/>
        <v>0</v>
      </c>
      <c r="O19" s="119">
        <f t="shared" si="29"/>
        <v>0</v>
      </c>
      <c r="P19" s="120">
        <f t="shared" si="30"/>
        <v>0</v>
      </c>
      <c r="Q19" s="117">
        <f t="shared" si="31"/>
        <v>0</v>
      </c>
      <c r="R19" s="117">
        <f t="shared" si="32"/>
        <v>0</v>
      </c>
      <c r="S19" s="117">
        <f t="shared" si="33"/>
        <v>0</v>
      </c>
      <c r="T19" s="117">
        <f t="shared" si="34"/>
        <v>0</v>
      </c>
      <c r="U19" s="117">
        <f t="shared" si="35"/>
        <v>0</v>
      </c>
      <c r="V19" s="117">
        <f t="shared" si="36"/>
        <v>0</v>
      </c>
      <c r="W19" s="117">
        <f t="shared" si="37"/>
        <v>0</v>
      </c>
      <c r="X19" s="117">
        <f t="shared" si="38"/>
        <v>0</v>
      </c>
      <c r="Y19" s="109"/>
      <c r="Z19" s="109"/>
      <c r="AA19" s="109"/>
      <c r="AB19" s="139"/>
      <c r="AC19" s="133">
        <f>ROUND(IF(IF(O19&gt;12,3,O19*0.25)+IF(P19&gt;15,0.25,0)+IF(N19&gt;0,3,0)&gt;12,6,IF(O19&gt;12,3,O19*0.25)+IF(P19&gt;15,0.25,0)+IF(N19&gt;0,3,0)),3)</f>
        <v>0</v>
      </c>
      <c r="AD19" s="134"/>
      <c r="AE19" s="134"/>
      <c r="AF19" s="134"/>
      <c r="AG19" s="134"/>
      <c r="AH19" s="134"/>
      <c r="AI19" s="134"/>
      <c r="AJ19" s="134"/>
      <c r="AK19" s="134"/>
      <c r="AL19" s="134"/>
      <c r="AM19" s="134"/>
      <c r="AN19" s="134"/>
      <c r="AO19" s="134"/>
      <c r="AP19" s="134"/>
      <c r="AQ19" s="134"/>
      <c r="AR19" s="134"/>
      <c r="AS19" s="134"/>
      <c r="AT19" s="134"/>
      <c r="AU19" s="134"/>
      <c r="AV19" s="134"/>
      <c r="AW19" s="134"/>
      <c r="AX19" s="134"/>
      <c r="AY19" s="134"/>
      <c r="AZ19" s="134"/>
      <c r="BA19" s="134"/>
      <c r="BB19" s="134"/>
    </row>
    <row r="20" spans="1:54" ht="22.9" thickTop="1" thickBot="1" x14ac:dyDescent="0.6">
      <c r="A20" s="680"/>
      <c r="B20" s="681"/>
      <c r="C20" s="681"/>
      <c r="D20" s="681"/>
      <c r="E20" s="681"/>
      <c r="F20" s="681"/>
      <c r="G20" s="682"/>
      <c r="H20" s="272" t="s">
        <v>101</v>
      </c>
      <c r="I20" s="671" t="s">
        <v>150</v>
      </c>
      <c r="J20" s="671"/>
      <c r="K20" s="671"/>
      <c r="L20" s="671"/>
      <c r="M20" s="99">
        <f>SUMIFS(M6:M15,G6:G15,"ALTRO",H6:H15,"SS")+ SUMIFS(M6:M15,G6:G15,"AT",H6:H15,"SS")+SUMIFS(M6:M15,G6:G15,"AA",H6:H15,"SS")</f>
        <v>0</v>
      </c>
      <c r="N20" s="121">
        <f t="shared" si="28"/>
        <v>0</v>
      </c>
      <c r="O20" s="122">
        <f t="shared" si="29"/>
        <v>0</v>
      </c>
      <c r="P20" s="123">
        <f t="shared" si="30"/>
        <v>0</v>
      </c>
      <c r="Q20" s="117">
        <f t="shared" si="31"/>
        <v>0</v>
      </c>
      <c r="R20" s="117">
        <f t="shared" si="32"/>
        <v>0</v>
      </c>
      <c r="S20" s="117">
        <f t="shared" si="33"/>
        <v>0</v>
      </c>
      <c r="T20" s="117">
        <f t="shared" si="34"/>
        <v>0</v>
      </c>
      <c r="U20" s="117">
        <f t="shared" si="35"/>
        <v>0</v>
      </c>
      <c r="V20" s="117">
        <f t="shared" si="36"/>
        <v>0</v>
      </c>
      <c r="W20" s="117">
        <f t="shared" si="37"/>
        <v>0</v>
      </c>
      <c r="X20" s="117">
        <f t="shared" si="38"/>
        <v>0</v>
      </c>
      <c r="Y20" s="109"/>
      <c r="Z20" s="109"/>
      <c r="AA20" s="109"/>
      <c r="AB20" s="139"/>
      <c r="AC20" s="133">
        <f>ROUND(IF(IF(O20&gt;12,1.8,O20*0.15)+IF(P20&gt;15,0.15,0)+IF(N20&gt;0,1.8,0)&gt;12,1.8,IF(O20&gt;12,1.8,O20*0.15)+IF(P20&gt;15,0.15,0)+IF(N20&gt;0,1.8,0)),3)</f>
        <v>0</v>
      </c>
      <c r="AD20" s="134"/>
      <c r="AE20" s="134"/>
      <c r="AF20" s="134"/>
      <c r="AG20" s="134"/>
      <c r="AH20" s="134"/>
      <c r="AI20" s="134"/>
      <c r="AJ20" s="134"/>
      <c r="AK20" s="134"/>
      <c r="AL20" s="134"/>
      <c r="AM20" s="134"/>
      <c r="AN20" s="134"/>
      <c r="AO20" s="134"/>
      <c r="AP20" s="134"/>
      <c r="AQ20" s="134"/>
      <c r="AR20" s="134"/>
      <c r="AS20" s="134"/>
      <c r="AT20" s="134"/>
      <c r="AU20" s="134"/>
      <c r="AV20" s="134"/>
      <c r="AW20" s="134"/>
      <c r="AX20" s="134"/>
      <c r="AY20" s="134"/>
      <c r="AZ20" s="134"/>
      <c r="BA20" s="134"/>
      <c r="BB20" s="134"/>
    </row>
    <row r="21" spans="1:54" ht="22.9" thickTop="1" thickBot="1" x14ac:dyDescent="0.6">
      <c r="A21" s="680"/>
      <c r="B21" s="681"/>
      <c r="C21" s="681"/>
      <c r="D21" s="681"/>
      <c r="E21" s="681"/>
      <c r="F21" s="681"/>
      <c r="G21" s="682"/>
      <c r="H21" s="272" t="s">
        <v>101</v>
      </c>
      <c r="I21" s="671" t="s">
        <v>100</v>
      </c>
      <c r="J21" s="671"/>
      <c r="K21" s="671"/>
      <c r="L21" s="671"/>
      <c r="M21" s="99">
        <f>SUMIFS(M6:M15,G6:G15,"ALTRO",H6:H15,"NON")+      SUMIFS(M6:M15,G6:G15,"Aa",H6:H15,"NON")+    SUMIFS(M6:M15,G6:G15,"AT",H6:H15,"NON")</f>
        <v>0</v>
      </c>
      <c r="N21" s="124">
        <f t="shared" si="28"/>
        <v>0</v>
      </c>
      <c r="O21" s="125">
        <f t="shared" si="29"/>
        <v>0</v>
      </c>
      <c r="P21" s="126">
        <f t="shared" si="30"/>
        <v>0</v>
      </c>
      <c r="Q21" s="117">
        <f t="shared" si="31"/>
        <v>0</v>
      </c>
      <c r="R21" s="117">
        <f t="shared" si="32"/>
        <v>0</v>
      </c>
      <c r="S21" s="117">
        <f t="shared" si="33"/>
        <v>0</v>
      </c>
      <c r="T21" s="117">
        <f t="shared" si="34"/>
        <v>0</v>
      </c>
      <c r="U21" s="117">
        <f t="shared" si="35"/>
        <v>0</v>
      </c>
      <c r="V21" s="117">
        <f t="shared" si="36"/>
        <v>0</v>
      </c>
      <c r="W21" s="117">
        <f t="shared" si="37"/>
        <v>0</v>
      </c>
      <c r="X21" s="117">
        <f t="shared" si="38"/>
        <v>0</v>
      </c>
      <c r="Y21" s="109"/>
      <c r="Z21" s="109"/>
      <c r="AA21" s="109"/>
      <c r="AB21" s="139"/>
      <c r="AC21" s="133">
        <f>ROUND(IF(IF(O21&gt;12,0.9,O21*0.075)+IF(P21&gt;15,0.075,0)+IF(N21&gt;0,0.9,0)&gt;12,0.9,IF(O21&gt;12,0.9,O21*0.075)+IF(P21&gt;15,0.075,0)+IF(N21&gt;0,0.9,0)),3)</f>
        <v>0</v>
      </c>
      <c r="AD21" s="134"/>
      <c r="AE21" s="134"/>
      <c r="AF21" s="134"/>
      <c r="AG21" s="134"/>
      <c r="AH21" s="134"/>
      <c r="AI21" s="134"/>
      <c r="AJ21" s="134"/>
      <c r="AK21" s="134"/>
      <c r="AL21" s="134"/>
      <c r="AM21" s="134"/>
      <c r="AN21" s="134"/>
      <c r="AO21" s="134"/>
      <c r="AP21" s="134"/>
      <c r="AQ21" s="134"/>
      <c r="AR21" s="134"/>
      <c r="AS21" s="134"/>
      <c r="AT21" s="134"/>
      <c r="AU21" s="134"/>
      <c r="AV21" s="134"/>
      <c r="AW21" s="134"/>
      <c r="AX21" s="134"/>
      <c r="AY21" s="134"/>
      <c r="AZ21" s="134"/>
      <c r="BA21" s="134"/>
      <c r="BB21" s="134"/>
    </row>
    <row r="22" spans="1:54" ht="22.9" thickTop="1" thickBot="1" x14ac:dyDescent="0.6">
      <c r="A22" s="823" t="s">
        <v>109</v>
      </c>
      <c r="B22" s="824"/>
      <c r="C22" s="824"/>
      <c r="D22" s="824"/>
      <c r="E22" s="824"/>
      <c r="F22" s="645" t="str">
        <f>IF(+Anno_1=0,"",+Anno_1)</f>
        <v/>
      </c>
      <c r="G22" s="646"/>
      <c r="H22" s="272" t="s">
        <v>101</v>
      </c>
      <c r="I22" s="671" t="s">
        <v>154</v>
      </c>
      <c r="J22" s="671"/>
      <c r="K22" s="671"/>
      <c r="L22" s="671"/>
      <c r="M22" s="99">
        <f>SUMIFS(M6:M15,G6:G15,"ALTRO",H6:H15,"ENTE")</f>
        <v>0</v>
      </c>
      <c r="N22" s="127">
        <f t="shared" si="28"/>
        <v>0</v>
      </c>
      <c r="O22" s="128">
        <f t="shared" si="29"/>
        <v>0</v>
      </c>
      <c r="P22" s="129">
        <f t="shared" si="30"/>
        <v>0</v>
      </c>
      <c r="Q22" s="117">
        <f t="shared" si="31"/>
        <v>0</v>
      </c>
      <c r="R22" s="117">
        <f t="shared" si="32"/>
        <v>0</v>
      </c>
      <c r="S22" s="117">
        <f t="shared" si="33"/>
        <v>0</v>
      </c>
      <c r="T22" s="117">
        <f t="shared" si="34"/>
        <v>0</v>
      </c>
      <c r="U22" s="117">
        <f t="shared" si="35"/>
        <v>0</v>
      </c>
      <c r="V22" s="117">
        <f t="shared" si="36"/>
        <v>0</v>
      </c>
      <c r="W22" s="117">
        <f t="shared" si="37"/>
        <v>0</v>
      </c>
      <c r="X22" s="117">
        <f t="shared" si="38"/>
        <v>0</v>
      </c>
      <c r="Y22" s="109"/>
      <c r="Z22" s="109"/>
      <c r="AA22" s="109"/>
      <c r="AB22" s="139"/>
      <c r="AC22" s="133">
        <f>ROUND(IF(IF(O22&gt;12,0.6,O22*0.05)+IF(P22&gt;15,0.05,0)+IF(N22&gt;0,0.6,0)&gt;12,0.6,IF(O22&gt;12,0.6,O22*0.05)+IF(P22&gt;15,0.05,0)+IF(N22&gt;0,0.6,0)),3)</f>
        <v>0</v>
      </c>
      <c r="AD22" s="134"/>
      <c r="AE22" s="134"/>
      <c r="AF22" s="134"/>
      <c r="AG22" s="134"/>
      <c r="AH22" s="134"/>
      <c r="AI22" s="134"/>
      <c r="AJ22" s="134"/>
      <c r="AK22" s="134"/>
      <c r="AL22" s="134"/>
      <c r="AM22" s="134"/>
      <c r="AN22" s="134"/>
      <c r="AO22" s="134"/>
      <c r="AP22" s="134"/>
      <c r="AQ22" s="134"/>
      <c r="AR22" s="134"/>
      <c r="AS22" s="134"/>
      <c r="AT22" s="134"/>
      <c r="AU22" s="134"/>
      <c r="AV22" s="134"/>
      <c r="AW22" s="134"/>
      <c r="AX22" s="134"/>
      <c r="AY22" s="134"/>
      <c r="AZ22" s="134"/>
      <c r="BA22" s="134"/>
      <c r="BB22" s="134"/>
    </row>
    <row r="23" spans="1:54" ht="22.9" thickTop="1" thickBot="1" x14ac:dyDescent="0.6">
      <c r="A23" s="825"/>
      <c r="B23" s="826"/>
      <c r="C23" s="826"/>
      <c r="D23" s="826"/>
      <c r="E23" s="826"/>
      <c r="F23" s="647"/>
      <c r="G23" s="648"/>
      <c r="H23" s="668" t="s">
        <v>110</v>
      </c>
      <c r="I23" s="669"/>
      <c r="J23" s="669"/>
      <c r="K23" s="669"/>
      <c r="L23" s="670"/>
      <c r="M23" s="94">
        <f>SUM(M18:M22)</f>
        <v>0</v>
      </c>
      <c r="N23" s="206">
        <f t="shared" si="28"/>
        <v>0</v>
      </c>
      <c r="O23" s="207">
        <f t="shared" si="29"/>
        <v>0</v>
      </c>
      <c r="P23" s="208">
        <f t="shared" si="30"/>
        <v>0</v>
      </c>
      <c r="Q23" s="113">
        <f t="shared" si="31"/>
        <v>0</v>
      </c>
      <c r="R23" s="113">
        <f>M23/365</f>
        <v>0</v>
      </c>
      <c r="S23" s="113">
        <f t="shared" si="33"/>
        <v>0</v>
      </c>
      <c r="T23" s="113">
        <f t="shared" si="34"/>
        <v>0</v>
      </c>
      <c r="U23" s="113">
        <f>M23-T23</f>
        <v>0</v>
      </c>
      <c r="V23" s="113">
        <f t="shared" si="36"/>
        <v>0</v>
      </c>
      <c r="W23" s="113">
        <f t="shared" si="37"/>
        <v>0</v>
      </c>
      <c r="X23" s="113">
        <f t="shared" si="38"/>
        <v>0</v>
      </c>
      <c r="Y23" s="109"/>
      <c r="Z23" s="109"/>
      <c r="AA23" s="109"/>
      <c r="AB23" s="139"/>
      <c r="AC23" s="205">
        <f>IF(SUM(AC18:AC22)&gt;6,6,SUM(AC18:AC22))</f>
        <v>0</v>
      </c>
      <c r="AD23" s="134"/>
      <c r="AE23" s="134"/>
      <c r="AF23" s="134"/>
      <c r="AG23" s="134"/>
      <c r="AH23" s="134"/>
      <c r="AI23" s="134"/>
      <c r="AJ23" s="134"/>
      <c r="AK23" s="134"/>
      <c r="AL23" s="134"/>
      <c r="AM23" s="134"/>
      <c r="AN23" s="134"/>
      <c r="AO23" s="134"/>
      <c r="AP23" s="134"/>
      <c r="AQ23" s="134"/>
      <c r="AR23" s="134"/>
      <c r="AS23" s="134"/>
      <c r="AT23" s="134"/>
      <c r="AU23" s="134"/>
      <c r="AV23" s="134"/>
      <c r="AW23" s="134"/>
      <c r="AX23" s="134"/>
      <c r="AY23" s="134"/>
      <c r="AZ23" s="134"/>
      <c r="BA23" s="134"/>
      <c r="BB23" s="134"/>
    </row>
    <row r="24" spans="1:54" ht="22.9" x14ac:dyDescent="0.4">
      <c r="A24" s="263"/>
      <c r="B24" s="263"/>
      <c r="C24" s="263"/>
      <c r="D24" s="263"/>
      <c r="E24" s="263"/>
      <c r="F24" s="263"/>
      <c r="G24" s="263"/>
      <c r="H24" s="143"/>
      <c r="I24" s="144"/>
      <c r="J24" s="145"/>
      <c r="K24" s="145"/>
      <c r="L24" s="145"/>
      <c r="M24" s="140"/>
      <c r="N24" s="146"/>
      <c r="O24" s="146"/>
      <c r="P24" s="146"/>
      <c r="Q24" s="109"/>
      <c r="R24" s="109"/>
      <c r="S24" s="109"/>
      <c r="T24" s="109"/>
      <c r="U24" s="109"/>
      <c r="V24" s="109"/>
      <c r="W24" s="109"/>
      <c r="X24" s="109"/>
      <c r="Y24" s="109"/>
      <c r="Z24" s="109"/>
      <c r="AA24" s="109"/>
      <c r="AB24" s="139"/>
      <c r="AC24" s="147"/>
      <c r="AD24" s="134"/>
      <c r="AE24" s="134"/>
      <c r="AF24" s="134"/>
      <c r="AG24" s="134"/>
      <c r="AH24" s="134"/>
      <c r="AI24" s="134"/>
      <c r="AJ24" s="134"/>
      <c r="AK24" s="134"/>
      <c r="AL24" s="134"/>
      <c r="AM24" s="134"/>
      <c r="AN24" s="134"/>
      <c r="AO24" s="134"/>
      <c r="AP24" s="134"/>
      <c r="AQ24" s="134"/>
      <c r="AR24" s="134"/>
      <c r="AS24" s="134"/>
      <c r="AT24" s="134"/>
      <c r="AU24" s="134"/>
      <c r="AV24" s="134"/>
      <c r="AW24" s="134"/>
      <c r="AX24" s="134"/>
      <c r="AY24" s="134"/>
      <c r="AZ24" s="134"/>
      <c r="BA24" s="134"/>
      <c r="BB24" s="134"/>
    </row>
    <row r="25" spans="1:54" ht="22.5" thickBot="1" x14ac:dyDescent="0.6">
      <c r="A25" s="263"/>
      <c r="B25" s="263"/>
      <c r="C25" s="263"/>
      <c r="D25" s="263"/>
      <c r="E25" s="263"/>
      <c r="F25" s="263"/>
      <c r="G25" s="263"/>
      <c r="H25" s="139"/>
      <c r="I25" s="139"/>
      <c r="J25" s="139"/>
      <c r="K25" s="139"/>
      <c r="L25" s="139"/>
      <c r="M25" s="140"/>
      <c r="N25" s="141" t="s">
        <v>85</v>
      </c>
      <c r="O25" s="141" t="s">
        <v>86</v>
      </c>
      <c r="P25" s="141" t="s">
        <v>87</v>
      </c>
      <c r="Q25" s="113"/>
      <c r="R25" s="113"/>
      <c r="S25" s="113"/>
      <c r="T25" s="113"/>
      <c r="U25" s="113"/>
      <c r="V25" s="113"/>
      <c r="W25" s="113"/>
      <c r="X25" s="113"/>
      <c r="Y25" s="109"/>
      <c r="Z25" s="109"/>
      <c r="AA25" s="109"/>
      <c r="AB25" s="139"/>
      <c r="AC25" s="142" t="s">
        <v>103</v>
      </c>
      <c r="AD25" s="134"/>
      <c r="AE25" s="134"/>
      <c r="AF25" s="134"/>
      <c r="AG25" s="134"/>
      <c r="AH25" s="134"/>
      <c r="AI25" s="134"/>
      <c r="AJ25" s="134"/>
      <c r="AK25" s="134"/>
      <c r="AL25" s="134"/>
      <c r="AM25" s="134"/>
      <c r="AN25" s="134"/>
      <c r="AO25" s="134"/>
      <c r="AP25" s="134"/>
      <c r="AQ25" s="134"/>
      <c r="AR25" s="134"/>
      <c r="AS25" s="134"/>
      <c r="AT25" s="134"/>
      <c r="AU25" s="134"/>
      <c r="AV25" s="134"/>
      <c r="AW25" s="134"/>
      <c r="AX25" s="134"/>
      <c r="AY25" s="134"/>
      <c r="AZ25" s="134"/>
      <c r="BA25" s="134"/>
      <c r="BB25" s="134"/>
    </row>
    <row r="26" spans="1:54" ht="23.25" thickTop="1" thickBot="1" x14ac:dyDescent="0.6">
      <c r="A26" s="814" t="s">
        <v>102</v>
      </c>
      <c r="B26" s="815"/>
      <c r="C26" s="815"/>
      <c r="D26" s="815"/>
      <c r="E26" s="815"/>
      <c r="F26" s="815"/>
      <c r="G26" s="816"/>
      <c r="H26" s="273" t="s">
        <v>37</v>
      </c>
      <c r="I26" s="718" t="s">
        <v>150</v>
      </c>
      <c r="J26" s="719"/>
      <c r="K26" s="719"/>
      <c r="L26" s="720"/>
      <c r="M26" s="99">
        <f>SUMIFS(M6:M15,G6:G15,"AA",H6:H15,"ss")</f>
        <v>0</v>
      </c>
      <c r="N26" s="130">
        <f t="shared" ref="N26:N31" si="39">FLOOR(R26,1)</f>
        <v>0</v>
      </c>
      <c r="O26" s="131">
        <f t="shared" ref="O26:O31" si="40">FLOOR(V26,1)</f>
        <v>0</v>
      </c>
      <c r="P26" s="132">
        <f t="shared" ref="P26:P31" si="41">U26-X26</f>
        <v>0</v>
      </c>
      <c r="Q26" s="113">
        <f t="shared" ref="Q26:Q31" si="42">T26+X26+Y26</f>
        <v>0</v>
      </c>
      <c r="R26" s="113">
        <f t="shared" ref="R26:R30" si="43">M26/365</f>
        <v>0</v>
      </c>
      <c r="S26" s="113">
        <f t="shared" ref="S26:S31" si="44">FLOOR(R26,1)</f>
        <v>0</v>
      </c>
      <c r="T26" s="113">
        <f t="shared" ref="T26:T31" si="45">S26*365</f>
        <v>0</v>
      </c>
      <c r="U26" s="113">
        <f t="shared" ref="U26:U30" si="46">M26-T26</f>
        <v>0</v>
      </c>
      <c r="V26" s="113">
        <f t="shared" ref="V26:V31" si="47">U26/30</f>
        <v>0</v>
      </c>
      <c r="W26" s="113">
        <f t="shared" ref="W26:W31" si="48">FLOOR(V26,1)</f>
        <v>0</v>
      </c>
      <c r="X26" s="113">
        <f t="shared" ref="X26:X31" si="49">W26*30</f>
        <v>0</v>
      </c>
      <c r="Y26" s="109"/>
      <c r="Z26" s="109"/>
      <c r="AA26" s="109"/>
      <c r="AB26" s="139"/>
      <c r="AC26" s="133">
        <f>ROUND(IF(IF(O26&gt;12,6,O26*0.5)+IF(P26&gt;15,0.5,0)+IF(N26&gt;0,6,0)&gt;12,6,IF(O26&gt;12,6,O26*0.5)+IF(P26&gt;15,0.5,0)+IF(N26&gt;0,6,0)),3)</f>
        <v>0</v>
      </c>
      <c r="AD26" s="134"/>
      <c r="AE26" s="134"/>
      <c r="AF26" s="134"/>
      <c r="AG26" s="134"/>
      <c r="AH26" s="134"/>
      <c r="AI26" s="134"/>
      <c r="AJ26" s="134"/>
      <c r="AK26" s="134"/>
      <c r="AL26" s="134"/>
      <c r="AM26" s="134"/>
      <c r="AN26" s="134"/>
      <c r="AO26" s="134"/>
      <c r="AP26" s="134"/>
      <c r="AQ26" s="134"/>
      <c r="AR26" s="134"/>
      <c r="AS26" s="134"/>
      <c r="AT26" s="134"/>
      <c r="AU26" s="134"/>
      <c r="AV26" s="134"/>
      <c r="AW26" s="134"/>
      <c r="AX26" s="134"/>
      <c r="AY26" s="134"/>
      <c r="AZ26" s="134"/>
      <c r="BA26" s="134"/>
      <c r="BB26" s="134"/>
    </row>
    <row r="27" spans="1:54" ht="22.9" thickTop="1" thickBot="1" x14ac:dyDescent="0.6">
      <c r="A27" s="808" t="s">
        <v>104</v>
      </c>
      <c r="B27" s="809"/>
      <c r="C27" s="809"/>
      <c r="D27" s="809"/>
      <c r="E27" s="809"/>
      <c r="F27" s="809"/>
      <c r="G27" s="810"/>
      <c r="H27" s="273" t="s">
        <v>37</v>
      </c>
      <c r="I27" s="718" t="s">
        <v>100</v>
      </c>
      <c r="J27" s="719"/>
      <c r="K27" s="719"/>
      <c r="L27" s="720"/>
      <c r="M27" s="99">
        <f>SUMIFS(M6:M15,G6:G15,"AA",H6:H15,"NON")</f>
        <v>0</v>
      </c>
      <c r="N27" s="121">
        <f t="shared" si="39"/>
        <v>0</v>
      </c>
      <c r="O27" s="122">
        <f t="shared" si="40"/>
        <v>0</v>
      </c>
      <c r="P27" s="123">
        <f t="shared" si="41"/>
        <v>0</v>
      </c>
      <c r="Q27" s="113">
        <f t="shared" si="42"/>
        <v>0</v>
      </c>
      <c r="R27" s="113">
        <f t="shared" si="43"/>
        <v>0</v>
      </c>
      <c r="S27" s="113">
        <f t="shared" si="44"/>
        <v>0</v>
      </c>
      <c r="T27" s="113">
        <f t="shared" si="45"/>
        <v>0</v>
      </c>
      <c r="U27" s="113">
        <f t="shared" si="46"/>
        <v>0</v>
      </c>
      <c r="V27" s="113">
        <f t="shared" si="47"/>
        <v>0</v>
      </c>
      <c r="W27" s="113">
        <f t="shared" si="48"/>
        <v>0</v>
      </c>
      <c r="X27" s="113">
        <f t="shared" si="49"/>
        <v>0</v>
      </c>
      <c r="Y27" s="109"/>
      <c r="Z27" s="109"/>
      <c r="AA27" s="109"/>
      <c r="AB27" s="139"/>
      <c r="AC27" s="133">
        <f>IF(IF(O27&gt;12,3,O27*0.25)+IF(P27&gt;15,0.25,0)+IF(N27&gt;0,3,0)&gt;12,6,IF(O27&gt;12,3,O27*0.25)+IF(P27&gt;15,0.25,0)+IF(N27&gt;0,3,0))</f>
        <v>0</v>
      </c>
      <c r="AD27" s="134"/>
      <c r="AE27" s="134"/>
      <c r="AF27" s="134"/>
      <c r="AG27" s="134"/>
      <c r="AH27" s="134"/>
      <c r="AI27" s="134"/>
      <c r="AJ27" s="134"/>
      <c r="AK27" s="134"/>
      <c r="AL27" s="134"/>
      <c r="AM27" s="134"/>
      <c r="AN27" s="134"/>
      <c r="AO27" s="134"/>
      <c r="AP27" s="134"/>
      <c r="AQ27" s="134"/>
      <c r="AR27" s="134"/>
      <c r="AS27" s="134"/>
      <c r="AT27" s="134"/>
      <c r="AU27" s="134"/>
      <c r="AV27" s="134"/>
      <c r="AW27" s="134"/>
      <c r="AX27" s="134"/>
      <c r="AY27" s="134"/>
      <c r="AZ27" s="134"/>
      <c r="BA27" s="134"/>
      <c r="BB27" s="134"/>
    </row>
    <row r="28" spans="1:54" ht="22.9" thickTop="1" thickBot="1" x14ac:dyDescent="0.6">
      <c r="A28" s="811"/>
      <c r="B28" s="812"/>
      <c r="C28" s="812"/>
      <c r="D28" s="812"/>
      <c r="E28" s="812"/>
      <c r="F28" s="812"/>
      <c r="G28" s="813"/>
      <c r="H28" s="274" t="s">
        <v>101</v>
      </c>
      <c r="I28" s="718" t="s">
        <v>150</v>
      </c>
      <c r="J28" s="719"/>
      <c r="K28" s="719"/>
      <c r="L28" s="720"/>
      <c r="M28" s="99">
        <f xml:space="preserve">   SUMIFS(M6:M15,G6:G15,"ALTRO",H6:H15,"SS")   +     SUMIFS(M6:M15,G6:G15,"CS",H6:H15,"SS")+SUMIFS(M6:M15,G6:G15,"AT",H6:H15,"SS")</f>
        <v>0</v>
      </c>
      <c r="N28" s="121">
        <f t="shared" si="39"/>
        <v>0</v>
      </c>
      <c r="O28" s="122">
        <f t="shared" si="40"/>
        <v>0</v>
      </c>
      <c r="P28" s="123">
        <f t="shared" si="41"/>
        <v>0</v>
      </c>
      <c r="Q28" s="113">
        <f t="shared" si="42"/>
        <v>0</v>
      </c>
      <c r="R28" s="113">
        <f t="shared" si="43"/>
        <v>0</v>
      </c>
      <c r="S28" s="113">
        <f t="shared" si="44"/>
        <v>0</v>
      </c>
      <c r="T28" s="113">
        <f t="shared" si="45"/>
        <v>0</v>
      </c>
      <c r="U28" s="113">
        <f t="shared" si="46"/>
        <v>0</v>
      </c>
      <c r="V28" s="113">
        <f t="shared" si="47"/>
        <v>0</v>
      </c>
      <c r="W28" s="113">
        <f t="shared" si="48"/>
        <v>0</v>
      </c>
      <c r="X28" s="113">
        <f t="shared" si="49"/>
        <v>0</v>
      </c>
      <c r="Y28" s="109"/>
      <c r="Z28" s="109"/>
      <c r="AA28" s="109"/>
      <c r="AB28" s="139"/>
      <c r="AC28" s="133">
        <f>ROUND(IF(IF(O28&gt;12,1.2,O28*0.1)+IF(P28&gt;15,0.1,0)+IF(N28&gt;0,1.2,0)&gt;12,1.2,IF(O28&gt;12,1.2,O28*0.1)+IF(P28&gt;15,0.1,0)+IF(N28&gt;0,1.2,0)),3)</f>
        <v>0</v>
      </c>
      <c r="AD28" s="134"/>
      <c r="AE28" s="134"/>
      <c r="AF28" s="134"/>
      <c r="AG28" s="134"/>
      <c r="AH28" s="134"/>
      <c r="AI28" s="134"/>
      <c r="AJ28" s="134"/>
      <c r="AK28" s="134"/>
      <c r="AL28" s="134"/>
      <c r="AM28" s="134"/>
      <c r="AN28" s="134"/>
      <c r="AO28" s="134"/>
      <c r="AP28" s="134"/>
      <c r="AQ28" s="134"/>
      <c r="AR28" s="134"/>
      <c r="AS28" s="134"/>
      <c r="AT28" s="134"/>
      <c r="AU28" s="134"/>
      <c r="AV28" s="134"/>
      <c r="AW28" s="134"/>
      <c r="AX28" s="134"/>
      <c r="AY28" s="134"/>
      <c r="AZ28" s="134"/>
      <c r="BA28" s="134"/>
      <c r="BB28" s="134"/>
    </row>
    <row r="29" spans="1:54" ht="22.9" thickTop="1" thickBot="1" x14ac:dyDescent="0.6">
      <c r="A29" s="811"/>
      <c r="B29" s="812"/>
      <c r="C29" s="812"/>
      <c r="D29" s="812"/>
      <c r="E29" s="812"/>
      <c r="F29" s="812"/>
      <c r="G29" s="813"/>
      <c r="H29" s="274" t="s">
        <v>101</v>
      </c>
      <c r="I29" s="718" t="s">
        <v>100</v>
      </c>
      <c r="J29" s="719"/>
      <c r="K29" s="719"/>
      <c r="L29" s="720"/>
      <c r="M29" s="99">
        <f>SUMIFS(M6:M15,G6:G15,"ALTRO",H6:H15,"NON")     +SUMIFS(M6:M15,G6:G15,"cs",H6:H15,"NON")      +SUMIFS(M6:M15,G6:G15,"AT",H6:H15,"NON")</f>
        <v>0</v>
      </c>
      <c r="N29" s="121">
        <f t="shared" si="39"/>
        <v>0</v>
      </c>
      <c r="O29" s="122">
        <f t="shared" si="40"/>
        <v>0</v>
      </c>
      <c r="P29" s="123">
        <f t="shared" si="41"/>
        <v>0</v>
      </c>
      <c r="Q29" s="113">
        <f t="shared" si="42"/>
        <v>0</v>
      </c>
      <c r="R29" s="113">
        <f t="shared" si="43"/>
        <v>0</v>
      </c>
      <c r="S29" s="113">
        <f t="shared" si="44"/>
        <v>0</v>
      </c>
      <c r="T29" s="113">
        <f t="shared" si="45"/>
        <v>0</v>
      </c>
      <c r="U29" s="113">
        <f t="shared" si="46"/>
        <v>0</v>
      </c>
      <c r="V29" s="113">
        <f t="shared" si="47"/>
        <v>0</v>
      </c>
      <c r="W29" s="113">
        <f t="shared" si="48"/>
        <v>0</v>
      </c>
      <c r="X29" s="113">
        <f t="shared" si="49"/>
        <v>0</v>
      </c>
      <c r="Y29" s="109"/>
      <c r="Z29" s="109"/>
      <c r="AA29" s="109"/>
      <c r="AB29" s="139"/>
      <c r="AC29" s="133">
        <f>ROUND(IF(IF(O29&gt;12,0.6,O29*0.05)+IF(P29&gt;15,0.05,0)+IF(N29&gt;0,0.6,0)&gt;12,0.6,IF(O29&gt;12,0.6,O29*0.05)+IF(P29&gt;15,0.05,0)+IF(N29&gt;0,0.6,0)),3)</f>
        <v>0</v>
      </c>
      <c r="AD29" s="134"/>
      <c r="AE29" s="134"/>
      <c r="AF29" s="134"/>
      <c r="AG29" s="134"/>
      <c r="AH29" s="134"/>
      <c r="AI29" s="134"/>
      <c r="AJ29" s="134"/>
      <c r="AK29" s="134"/>
      <c r="AL29" s="134"/>
      <c r="AM29" s="134"/>
      <c r="AN29" s="134"/>
      <c r="AO29" s="134"/>
      <c r="AP29" s="134"/>
      <c r="AQ29" s="134"/>
      <c r="AR29" s="134"/>
      <c r="AS29" s="134"/>
      <c r="AT29" s="134"/>
      <c r="AU29" s="134"/>
      <c r="AV29" s="134"/>
      <c r="AW29" s="134"/>
      <c r="AX29" s="134"/>
      <c r="AY29" s="134"/>
      <c r="AZ29" s="134"/>
      <c r="BA29" s="134"/>
      <c r="BB29" s="134"/>
    </row>
    <row r="30" spans="1:54" ht="22.9" thickTop="1" thickBot="1" x14ac:dyDescent="0.6">
      <c r="A30" s="817" t="s">
        <v>109</v>
      </c>
      <c r="B30" s="818"/>
      <c r="C30" s="818"/>
      <c r="D30" s="818"/>
      <c r="E30" s="818"/>
      <c r="F30" s="770" t="str">
        <f>IF(+Anno_1=0,"",+Anno_1)</f>
        <v/>
      </c>
      <c r="G30" s="771"/>
      <c r="H30" s="274" t="s">
        <v>101</v>
      </c>
      <c r="I30" s="718" t="s">
        <v>154</v>
      </c>
      <c r="J30" s="719"/>
      <c r="K30" s="719"/>
      <c r="L30" s="720"/>
      <c r="M30" s="194">
        <f>SUMIFS(M6:M15,G6:G15,"ALTRO",H6:H15,"ENTE")</f>
        <v>0</v>
      </c>
      <c r="N30" s="118">
        <f t="shared" si="39"/>
        <v>0</v>
      </c>
      <c r="O30" s="119">
        <f t="shared" si="40"/>
        <v>0</v>
      </c>
      <c r="P30" s="120">
        <f t="shared" si="41"/>
        <v>0</v>
      </c>
      <c r="Q30" s="113">
        <f t="shared" si="42"/>
        <v>0</v>
      </c>
      <c r="R30" s="113">
        <f t="shared" si="43"/>
        <v>0</v>
      </c>
      <c r="S30" s="113">
        <f t="shared" si="44"/>
        <v>0</v>
      </c>
      <c r="T30" s="113">
        <f t="shared" si="45"/>
        <v>0</v>
      </c>
      <c r="U30" s="113">
        <f t="shared" si="46"/>
        <v>0</v>
      </c>
      <c r="V30" s="113">
        <f t="shared" si="47"/>
        <v>0</v>
      </c>
      <c r="W30" s="113">
        <f t="shared" si="48"/>
        <v>0</v>
      </c>
      <c r="X30" s="113">
        <f t="shared" si="49"/>
        <v>0</v>
      </c>
      <c r="Y30" s="109"/>
      <c r="Z30" s="109"/>
      <c r="AA30" s="109"/>
      <c r="AB30" s="139"/>
      <c r="AC30" s="133">
        <f>ROUND(IF(IF(O30&gt;12,0.6,O30*0.05)+IF(P30&gt;15,0.05,0)+IF(N30&gt;0,0.6,0)&gt;12,0.6,IF(O30&gt;12,0.6,O30*0.05)+IF(P30&gt;15,0.05,0)+IF(N30&gt;0,0.6,0)),3)</f>
        <v>0</v>
      </c>
      <c r="AD30" s="134"/>
      <c r="AE30" s="134"/>
      <c r="AF30" s="134"/>
      <c r="AG30" s="134"/>
      <c r="AH30" s="134"/>
      <c r="AI30" s="134"/>
      <c r="AJ30" s="134"/>
      <c r="AK30" s="134"/>
      <c r="AL30" s="134"/>
      <c r="AM30" s="134"/>
      <c r="AN30" s="134"/>
      <c r="AO30" s="134"/>
      <c r="AP30" s="134"/>
      <c r="AQ30" s="134"/>
      <c r="AR30" s="134"/>
      <c r="AS30" s="134"/>
      <c r="AT30" s="134"/>
      <c r="AU30" s="134"/>
      <c r="AV30" s="134"/>
      <c r="AW30" s="134"/>
      <c r="AX30" s="134"/>
      <c r="AY30" s="134"/>
      <c r="AZ30" s="134"/>
      <c r="BA30" s="134"/>
      <c r="BB30" s="134"/>
    </row>
    <row r="31" spans="1:54" ht="22.9" thickTop="1" thickBot="1" x14ac:dyDescent="0.6">
      <c r="A31" s="819"/>
      <c r="B31" s="820"/>
      <c r="C31" s="820"/>
      <c r="D31" s="820"/>
      <c r="E31" s="820"/>
      <c r="F31" s="772"/>
      <c r="G31" s="773"/>
      <c r="H31" s="668" t="s">
        <v>110</v>
      </c>
      <c r="I31" s="669"/>
      <c r="J31" s="669"/>
      <c r="K31" s="669"/>
      <c r="L31" s="670"/>
      <c r="M31" s="98">
        <f>SUM(M26:M30)</f>
        <v>0</v>
      </c>
      <c r="N31" s="209">
        <f t="shared" si="39"/>
        <v>0</v>
      </c>
      <c r="O31" s="207">
        <f t="shared" si="40"/>
        <v>0</v>
      </c>
      <c r="P31" s="208">
        <f t="shared" si="41"/>
        <v>0</v>
      </c>
      <c r="Q31" s="113">
        <f t="shared" si="42"/>
        <v>0</v>
      </c>
      <c r="R31" s="113">
        <f>M31/365</f>
        <v>0</v>
      </c>
      <c r="S31" s="113">
        <f t="shared" si="44"/>
        <v>0</v>
      </c>
      <c r="T31" s="113">
        <f t="shared" si="45"/>
        <v>0</v>
      </c>
      <c r="U31" s="113">
        <f>M31-T31</f>
        <v>0</v>
      </c>
      <c r="V31" s="113">
        <f t="shared" si="47"/>
        <v>0</v>
      </c>
      <c r="W31" s="113">
        <f t="shared" si="48"/>
        <v>0</v>
      </c>
      <c r="X31" s="113">
        <f t="shared" si="49"/>
        <v>0</v>
      </c>
      <c r="Y31" s="109"/>
      <c r="Z31" s="109"/>
      <c r="AA31" s="109"/>
      <c r="AB31" s="139"/>
      <c r="AC31" s="205">
        <f>IF(SUM(AC26:AC30)&gt;6,6,SUM(AC26:AC30))</f>
        <v>0</v>
      </c>
      <c r="AD31" s="134"/>
      <c r="AE31" s="134"/>
      <c r="AF31" s="134"/>
      <c r="AG31" s="134"/>
      <c r="AH31" s="134"/>
      <c r="AI31" s="134"/>
      <c r="AJ31" s="134"/>
      <c r="AK31" s="134"/>
      <c r="AL31" s="134"/>
      <c r="AM31" s="134"/>
      <c r="AN31" s="134"/>
      <c r="AO31" s="134"/>
      <c r="AP31" s="134"/>
      <c r="AQ31" s="134"/>
      <c r="AR31" s="134"/>
      <c r="AS31" s="134"/>
      <c r="AT31" s="134"/>
      <c r="AU31" s="134"/>
      <c r="AV31" s="134"/>
      <c r="AW31" s="134"/>
      <c r="AX31" s="134"/>
      <c r="AY31" s="134"/>
      <c r="AZ31" s="134"/>
      <c r="BA31" s="134"/>
      <c r="BB31" s="134"/>
    </row>
    <row r="32" spans="1:54" ht="22.9" x14ac:dyDescent="0.4">
      <c r="A32" s="263"/>
      <c r="B32" s="263"/>
      <c r="C32" s="263"/>
      <c r="D32" s="263"/>
      <c r="E32" s="263"/>
      <c r="F32" s="263"/>
      <c r="G32" s="263"/>
      <c r="H32" s="143"/>
      <c r="I32" s="144"/>
      <c r="J32" s="145"/>
      <c r="K32" s="145"/>
      <c r="L32" s="145"/>
      <c r="M32" s="140"/>
      <c r="N32" s="146"/>
      <c r="O32" s="146"/>
      <c r="P32" s="146"/>
      <c r="Q32" s="139"/>
      <c r="R32" s="139"/>
      <c r="S32" s="139"/>
      <c r="T32" s="139"/>
      <c r="U32" s="139"/>
      <c r="V32" s="139"/>
      <c r="W32" s="139"/>
      <c r="X32" s="139"/>
      <c r="Y32" s="139"/>
      <c r="Z32" s="139"/>
      <c r="AA32" s="139"/>
      <c r="AB32" s="139"/>
      <c r="AC32" s="148"/>
      <c r="AD32" s="134"/>
      <c r="AE32" s="134"/>
      <c r="AF32" s="134"/>
      <c r="AG32" s="134"/>
      <c r="AH32" s="134"/>
      <c r="AI32" s="134"/>
      <c r="AJ32" s="134"/>
      <c r="AK32" s="134"/>
      <c r="AL32" s="134"/>
      <c r="AM32" s="134"/>
      <c r="AN32" s="134"/>
      <c r="AO32" s="134"/>
      <c r="AP32" s="134"/>
      <c r="AQ32" s="134"/>
      <c r="AR32" s="134"/>
      <c r="AS32" s="134"/>
      <c r="AT32" s="134"/>
      <c r="AU32" s="134"/>
      <c r="AV32" s="134"/>
      <c r="AW32" s="134"/>
      <c r="AX32" s="134"/>
      <c r="AY32" s="134"/>
      <c r="AZ32" s="134"/>
      <c r="BA32" s="134"/>
      <c r="BB32" s="134"/>
    </row>
    <row r="33" spans="1:54" ht="22.5" thickBot="1" x14ac:dyDescent="0.6">
      <c r="A33" s="263"/>
      <c r="B33" s="263"/>
      <c r="C33" s="263"/>
      <c r="D33" s="263"/>
      <c r="E33" s="263"/>
      <c r="F33" s="263"/>
      <c r="G33" s="263"/>
      <c r="H33" s="139"/>
      <c r="I33" s="139"/>
      <c r="J33" s="139"/>
      <c r="K33" s="139"/>
      <c r="L33" s="139"/>
      <c r="M33" s="140"/>
      <c r="N33" s="141" t="s">
        <v>85</v>
      </c>
      <c r="O33" s="141" t="s">
        <v>86</v>
      </c>
      <c r="P33" s="141" t="s">
        <v>87</v>
      </c>
      <c r="Q33" s="149"/>
      <c r="R33" s="149"/>
      <c r="S33" s="149"/>
      <c r="T33" s="149"/>
      <c r="U33" s="149"/>
      <c r="V33" s="149"/>
      <c r="W33" s="149"/>
      <c r="X33" s="149"/>
      <c r="Y33" s="139"/>
      <c r="Z33" s="139"/>
      <c r="AA33" s="139"/>
      <c r="AB33" s="139"/>
      <c r="AC33" s="142" t="s">
        <v>103</v>
      </c>
      <c r="AD33" s="134"/>
      <c r="AE33" s="134"/>
      <c r="AF33" s="134"/>
      <c r="AG33" s="134"/>
      <c r="AH33" s="134"/>
      <c r="AI33" s="134"/>
      <c r="AJ33" s="134"/>
      <c r="AK33" s="134"/>
      <c r="AL33" s="134"/>
      <c r="AM33" s="134"/>
      <c r="AN33" s="134"/>
      <c r="AO33" s="134"/>
      <c r="AP33" s="134"/>
      <c r="AQ33" s="134"/>
      <c r="AR33" s="134"/>
      <c r="AS33" s="134"/>
      <c r="AT33" s="134"/>
      <c r="AU33" s="134"/>
      <c r="AV33" s="134"/>
      <c r="AW33" s="134"/>
      <c r="AX33" s="134"/>
      <c r="AY33" s="134"/>
      <c r="AZ33" s="134"/>
      <c r="BA33" s="134"/>
      <c r="BB33" s="134"/>
    </row>
    <row r="34" spans="1:54" ht="23.25" thickTop="1" thickBot="1" x14ac:dyDescent="0.6">
      <c r="A34" s="799" t="s">
        <v>102</v>
      </c>
      <c r="B34" s="800"/>
      <c r="C34" s="800"/>
      <c r="D34" s="800"/>
      <c r="E34" s="800"/>
      <c r="F34" s="800"/>
      <c r="G34" s="801"/>
      <c r="H34" s="273" t="s">
        <v>61</v>
      </c>
      <c r="I34" s="718" t="s">
        <v>150</v>
      </c>
      <c r="J34" s="719"/>
      <c r="K34" s="719"/>
      <c r="L34" s="720"/>
      <c r="M34" s="99">
        <f>SUMIFS(M6:M15,G6:G15,"AT",H6:H15,"ss")</f>
        <v>0</v>
      </c>
      <c r="N34" s="130">
        <f t="shared" ref="N34:N39" si="50">FLOOR(R34,1)</f>
        <v>0</v>
      </c>
      <c r="O34" s="131">
        <f t="shared" ref="O34:O39" si="51">FLOOR(V34,1)</f>
        <v>0</v>
      </c>
      <c r="P34" s="132">
        <f t="shared" ref="P34:P39" si="52">U34-X34</f>
        <v>0</v>
      </c>
      <c r="Q34" s="113">
        <f t="shared" ref="Q34:Q39" si="53">T34+X34+Y34</f>
        <v>0</v>
      </c>
      <c r="R34" s="113">
        <f t="shared" ref="R34:R38" si="54">M34/365</f>
        <v>0</v>
      </c>
      <c r="S34" s="113">
        <f t="shared" ref="S34:S39" si="55">FLOOR(R34,1)</f>
        <v>0</v>
      </c>
      <c r="T34" s="113">
        <f t="shared" ref="T34:T39" si="56">S34*365</f>
        <v>0</v>
      </c>
      <c r="U34" s="113">
        <f t="shared" ref="U34:U38" si="57">M34-T34</f>
        <v>0</v>
      </c>
      <c r="V34" s="113">
        <f t="shared" ref="V34:V39" si="58">U34/30</f>
        <v>0</v>
      </c>
      <c r="W34" s="113">
        <f t="shared" ref="W34:W39" si="59">FLOOR(V34,1)</f>
        <v>0</v>
      </c>
      <c r="X34" s="113">
        <f t="shared" ref="X34:X39" si="60">W34*30</f>
        <v>0</v>
      </c>
      <c r="Y34" s="109"/>
      <c r="Z34" s="109"/>
      <c r="AA34" s="109"/>
      <c r="AB34" s="139"/>
      <c r="AC34" s="133">
        <f>ROUND(IF(IF(O34&gt;12,6,O34*0.5)+IF(P34&gt;15,0.5,0)+IF(N34&gt;0,6,0)&gt;12,6,IF(O34&gt;12,6,O34*0.5)+IF(P34&gt;15,0.5,0)+IF(N34&gt;0,6,0)),3)</f>
        <v>0</v>
      </c>
      <c r="AD34" s="134"/>
      <c r="AE34" s="134"/>
      <c r="AF34" s="134"/>
      <c r="AG34" s="134"/>
      <c r="AH34" s="134"/>
      <c r="AI34" s="134"/>
      <c r="AJ34" s="134"/>
      <c r="AK34" s="134"/>
      <c r="AL34" s="134"/>
      <c r="AM34" s="134"/>
      <c r="AN34" s="134"/>
      <c r="AO34" s="134"/>
      <c r="AP34" s="134"/>
      <c r="AQ34" s="134"/>
      <c r="AR34" s="134"/>
      <c r="AS34" s="134"/>
      <c r="AT34" s="134"/>
      <c r="AU34" s="134"/>
      <c r="AV34" s="134"/>
      <c r="AW34" s="134"/>
      <c r="AX34" s="134"/>
      <c r="AY34" s="134"/>
      <c r="AZ34" s="134"/>
      <c r="BA34" s="134"/>
      <c r="BB34" s="134"/>
    </row>
    <row r="35" spans="1:54" ht="22.9" thickTop="1" thickBot="1" x14ac:dyDescent="0.6">
      <c r="A35" s="802" t="s">
        <v>106</v>
      </c>
      <c r="B35" s="803"/>
      <c r="C35" s="803"/>
      <c r="D35" s="803"/>
      <c r="E35" s="803"/>
      <c r="F35" s="803"/>
      <c r="G35" s="804"/>
      <c r="H35" s="273" t="s">
        <v>61</v>
      </c>
      <c r="I35" s="718" t="s">
        <v>100</v>
      </c>
      <c r="J35" s="719"/>
      <c r="K35" s="719"/>
      <c r="L35" s="720"/>
      <c r="M35" s="99">
        <f>SUMIFS(M6:M15,G6:G15,"AT",H6:H15,"NON")</f>
        <v>0</v>
      </c>
      <c r="N35" s="121">
        <f t="shared" si="50"/>
        <v>0</v>
      </c>
      <c r="O35" s="122">
        <f t="shared" si="51"/>
        <v>0</v>
      </c>
      <c r="P35" s="123">
        <f t="shared" si="52"/>
        <v>0</v>
      </c>
      <c r="Q35" s="113">
        <f t="shared" si="53"/>
        <v>0</v>
      </c>
      <c r="R35" s="113">
        <f t="shared" si="54"/>
        <v>0</v>
      </c>
      <c r="S35" s="113">
        <f t="shared" si="55"/>
        <v>0</v>
      </c>
      <c r="T35" s="113">
        <f t="shared" si="56"/>
        <v>0</v>
      </c>
      <c r="U35" s="113">
        <f t="shared" si="57"/>
        <v>0</v>
      </c>
      <c r="V35" s="113">
        <f t="shared" si="58"/>
        <v>0</v>
      </c>
      <c r="W35" s="113">
        <f t="shared" si="59"/>
        <v>0</v>
      </c>
      <c r="X35" s="113">
        <f t="shared" si="60"/>
        <v>0</v>
      </c>
      <c r="Y35" s="109"/>
      <c r="Z35" s="109"/>
      <c r="AA35" s="109"/>
      <c r="AB35" s="139"/>
      <c r="AC35" s="133">
        <f>ROUND(IF(IF(O35&gt;12,3,O35*0.25)+IF(P35&gt;15,0.25,0)+IF(N35&gt;0,3,0)&gt;12,6,IF(O35&gt;12,3,O35*0.25)+IF(P35&gt;15,0.25,0)+IF(N35&gt;0,3,0)),3)</f>
        <v>0</v>
      </c>
      <c r="AD35" s="134"/>
      <c r="AE35" s="134"/>
      <c r="AF35" s="134"/>
      <c r="AG35" s="134"/>
      <c r="AH35" s="134"/>
      <c r="AI35" s="134"/>
      <c r="AJ35" s="134"/>
      <c r="AK35" s="134"/>
      <c r="AL35" s="134"/>
      <c r="AM35" s="134"/>
      <c r="AN35" s="134"/>
      <c r="AO35" s="134"/>
      <c r="AP35" s="134"/>
      <c r="AQ35" s="134"/>
      <c r="AR35" s="134"/>
      <c r="AS35" s="134"/>
      <c r="AT35" s="134"/>
      <c r="AU35" s="134"/>
      <c r="AV35" s="134"/>
      <c r="AW35" s="134"/>
      <c r="AX35" s="134"/>
      <c r="AY35" s="134"/>
      <c r="AZ35" s="134"/>
      <c r="BA35" s="134"/>
      <c r="BB35" s="134"/>
    </row>
    <row r="36" spans="1:54" ht="22.9" thickTop="1" thickBot="1" x14ac:dyDescent="0.6">
      <c r="A36" s="805"/>
      <c r="B36" s="806"/>
      <c r="C36" s="806"/>
      <c r="D36" s="806"/>
      <c r="E36" s="806"/>
      <c r="F36" s="806"/>
      <c r="G36" s="807"/>
      <c r="H36" s="274" t="s">
        <v>101</v>
      </c>
      <c r="I36" s="718" t="s">
        <v>150</v>
      </c>
      <c r="J36" s="719"/>
      <c r="K36" s="719"/>
      <c r="L36" s="720"/>
      <c r="M36" s="99">
        <f>SUMIFS(M6:M15,G6:G15,"ALTRO",H6:H15,"SS")+SUMIFS(M6:M15,G6:G15,"CS",H6:H15,"SS")+SUMIFS(M6:M15,G6:G15,"AA",H6:H15,"SS")</f>
        <v>0</v>
      </c>
      <c r="N36" s="121">
        <f t="shared" si="50"/>
        <v>0</v>
      </c>
      <c r="O36" s="122">
        <f t="shared" si="51"/>
        <v>0</v>
      </c>
      <c r="P36" s="123">
        <f t="shared" si="52"/>
        <v>0</v>
      </c>
      <c r="Q36" s="113">
        <f t="shared" si="53"/>
        <v>0</v>
      </c>
      <c r="R36" s="113">
        <f t="shared" si="54"/>
        <v>0</v>
      </c>
      <c r="S36" s="113">
        <f t="shared" si="55"/>
        <v>0</v>
      </c>
      <c r="T36" s="113">
        <f t="shared" si="56"/>
        <v>0</v>
      </c>
      <c r="U36" s="113">
        <f t="shared" si="57"/>
        <v>0</v>
      </c>
      <c r="V36" s="113">
        <f t="shared" si="58"/>
        <v>0</v>
      </c>
      <c r="W36" s="113">
        <f t="shared" si="59"/>
        <v>0</v>
      </c>
      <c r="X36" s="113">
        <f t="shared" si="60"/>
        <v>0</v>
      </c>
      <c r="Y36" s="109"/>
      <c r="Z36" s="109"/>
      <c r="AA36" s="109"/>
      <c r="AB36" s="139"/>
      <c r="AC36" s="133">
        <f>ROUND(IF(IF(O36&gt;12,1.2,O36*0.1)+IF(P36&gt;15,0.1,0)+IF(N36&gt;0,1.2,0)&gt;12,1.2,IF(O36&gt;12,1.2,O36*0.1)+IF(P36&gt;15,0.1,0)+IF(N36&gt;0,1.2,0)),3)</f>
        <v>0</v>
      </c>
      <c r="AD36" s="134"/>
      <c r="AE36" s="134"/>
      <c r="AF36" s="134"/>
      <c r="AG36" s="134"/>
      <c r="AH36" s="134"/>
      <c r="AI36" s="134"/>
      <c r="AJ36" s="134"/>
      <c r="AK36" s="134"/>
      <c r="AL36" s="134"/>
      <c r="AM36" s="134"/>
      <c r="AN36" s="134"/>
      <c r="AO36" s="134"/>
      <c r="AP36" s="134"/>
      <c r="AQ36" s="134"/>
      <c r="AR36" s="134"/>
      <c r="AS36" s="134"/>
      <c r="AT36" s="134"/>
      <c r="AU36" s="134"/>
      <c r="AV36" s="134"/>
      <c r="AW36" s="134"/>
      <c r="AX36" s="134"/>
      <c r="AY36" s="134"/>
      <c r="AZ36" s="134"/>
      <c r="BA36" s="134"/>
      <c r="BB36" s="134"/>
    </row>
    <row r="37" spans="1:54" ht="22.9" thickTop="1" thickBot="1" x14ac:dyDescent="0.6">
      <c r="A37" s="805"/>
      <c r="B37" s="806"/>
      <c r="C37" s="806"/>
      <c r="D37" s="806"/>
      <c r="E37" s="806"/>
      <c r="F37" s="806"/>
      <c r="G37" s="807"/>
      <c r="H37" s="274" t="s">
        <v>101</v>
      </c>
      <c r="I37" s="718" t="s">
        <v>100</v>
      </c>
      <c r="J37" s="719"/>
      <c r="K37" s="719"/>
      <c r="L37" s="720"/>
      <c r="M37" s="99">
        <f>SUMIFS(M6:M15,G6:G15,"ALTRO",H6:H15,"NON")+          SUMIFS(M6:M15,G6:G15,"cs",H6:H15,"NON")                 +SUMIFS(M6:M15,G6:G15,"Aa",H6:H15,"NON")</f>
        <v>0</v>
      </c>
      <c r="N37" s="121">
        <f t="shared" si="50"/>
        <v>0</v>
      </c>
      <c r="O37" s="122">
        <f t="shared" si="51"/>
        <v>0</v>
      </c>
      <c r="P37" s="123">
        <f t="shared" si="52"/>
        <v>0</v>
      </c>
      <c r="Q37" s="113">
        <f t="shared" si="53"/>
        <v>0</v>
      </c>
      <c r="R37" s="113">
        <f t="shared" si="54"/>
        <v>0</v>
      </c>
      <c r="S37" s="113">
        <f t="shared" si="55"/>
        <v>0</v>
      </c>
      <c r="T37" s="113">
        <f t="shared" si="56"/>
        <v>0</v>
      </c>
      <c r="U37" s="113">
        <f t="shared" si="57"/>
        <v>0</v>
      </c>
      <c r="V37" s="113">
        <f t="shared" si="58"/>
        <v>0</v>
      </c>
      <c r="W37" s="113">
        <f t="shared" si="59"/>
        <v>0</v>
      </c>
      <c r="X37" s="113">
        <f t="shared" si="60"/>
        <v>0</v>
      </c>
      <c r="Y37" s="109"/>
      <c r="Z37" s="109"/>
      <c r="AA37" s="109"/>
      <c r="AB37" s="139"/>
      <c r="AC37" s="133">
        <f>ROUND(IF(IF(O37&gt;12,0.6,O37*0.05)+IF(P37&gt;15,0.05,0)+IF(N37&gt;0,0.6,0)&gt;12,0.6,IF(O37&gt;12,0.6,O37*0.05)+IF(P37&gt;15,0.05,0)+IF(N37&gt;0,0.6,0)),3)</f>
        <v>0</v>
      </c>
      <c r="AD37" s="134"/>
      <c r="AE37" s="134"/>
      <c r="AF37" s="134"/>
      <c r="AG37" s="134"/>
      <c r="AH37" s="134"/>
      <c r="AI37" s="134"/>
      <c r="AJ37" s="134"/>
      <c r="AK37" s="134"/>
      <c r="AL37" s="134"/>
      <c r="AM37" s="134"/>
      <c r="AN37" s="134"/>
      <c r="AO37" s="134"/>
      <c r="AP37" s="134"/>
      <c r="AQ37" s="134"/>
      <c r="AR37" s="134"/>
      <c r="AS37" s="134"/>
      <c r="AT37" s="134"/>
      <c r="AU37" s="134"/>
      <c r="AV37" s="134"/>
      <c r="AW37" s="134"/>
      <c r="AX37" s="134"/>
      <c r="AY37" s="134"/>
      <c r="AZ37" s="134"/>
      <c r="BA37" s="134"/>
      <c r="BB37" s="134"/>
    </row>
    <row r="38" spans="1:54" ht="22.9" thickTop="1" thickBot="1" x14ac:dyDescent="0.6">
      <c r="A38" s="795" t="s">
        <v>109</v>
      </c>
      <c r="B38" s="796"/>
      <c r="C38" s="796"/>
      <c r="D38" s="796"/>
      <c r="E38" s="796"/>
      <c r="F38" s="744" t="str">
        <f>IF(+Anno_1=0,"",+Anno_1)</f>
        <v/>
      </c>
      <c r="G38" s="745"/>
      <c r="H38" s="274" t="s">
        <v>101</v>
      </c>
      <c r="I38" s="718" t="s">
        <v>154</v>
      </c>
      <c r="J38" s="719"/>
      <c r="K38" s="719"/>
      <c r="L38" s="720"/>
      <c r="M38" s="99">
        <f>SUMIFS(M6:M15,G6:G15,"ALTRO",H6:H15,"ENTE")</f>
        <v>0</v>
      </c>
      <c r="N38" s="127">
        <f t="shared" si="50"/>
        <v>0</v>
      </c>
      <c r="O38" s="128">
        <f t="shared" si="51"/>
        <v>0</v>
      </c>
      <c r="P38" s="129">
        <f t="shared" si="52"/>
        <v>0</v>
      </c>
      <c r="Q38" s="113">
        <f t="shared" si="53"/>
        <v>0</v>
      </c>
      <c r="R38" s="113">
        <f t="shared" si="54"/>
        <v>0</v>
      </c>
      <c r="S38" s="113">
        <f t="shared" si="55"/>
        <v>0</v>
      </c>
      <c r="T38" s="113">
        <f t="shared" si="56"/>
        <v>0</v>
      </c>
      <c r="U38" s="113">
        <f t="shared" si="57"/>
        <v>0</v>
      </c>
      <c r="V38" s="113">
        <f t="shared" si="58"/>
        <v>0</v>
      </c>
      <c r="W38" s="113">
        <f t="shared" si="59"/>
        <v>0</v>
      </c>
      <c r="X38" s="113">
        <f t="shared" si="60"/>
        <v>0</v>
      </c>
      <c r="Y38" s="109"/>
      <c r="Z38" s="109"/>
      <c r="AA38" s="109"/>
      <c r="AB38" s="139"/>
      <c r="AC38" s="133">
        <f>ROUND(IF(IF(O38&gt;12,0.6,O38*0.05)+IF(P38&gt;15,0.05,0)+IF(N38&gt;0,0.6,0)&gt;12,0.6,IF(O38&gt;12,0.6,O38*0.05)+IF(P38&gt;15,0.05,0)+IF(N38&gt;0,0.6,0)),3)</f>
        <v>0</v>
      </c>
      <c r="AD38" s="134"/>
      <c r="AE38" s="134"/>
      <c r="AF38" s="134"/>
      <c r="AG38" s="134"/>
      <c r="AH38" s="134"/>
      <c r="AI38" s="134"/>
      <c r="AJ38" s="134"/>
      <c r="AK38" s="134"/>
      <c r="AL38" s="134"/>
      <c r="AM38" s="134"/>
      <c r="AN38" s="134"/>
      <c r="AO38" s="134"/>
      <c r="AP38" s="134"/>
      <c r="AQ38" s="134"/>
      <c r="AR38" s="134"/>
      <c r="AS38" s="134"/>
      <c r="AT38" s="134"/>
      <c r="AU38" s="134"/>
      <c r="AV38" s="134"/>
      <c r="AW38" s="134"/>
      <c r="AX38" s="134"/>
      <c r="AY38" s="134"/>
      <c r="AZ38" s="134"/>
      <c r="BA38" s="134"/>
      <c r="BB38" s="134"/>
    </row>
    <row r="39" spans="1:54" ht="22.9" thickTop="1" thickBot="1" x14ac:dyDescent="0.6">
      <c r="A39" s="797"/>
      <c r="B39" s="798"/>
      <c r="C39" s="798"/>
      <c r="D39" s="798"/>
      <c r="E39" s="798"/>
      <c r="F39" s="746"/>
      <c r="G39" s="747"/>
      <c r="H39" s="668" t="s">
        <v>110</v>
      </c>
      <c r="I39" s="669"/>
      <c r="J39" s="669"/>
      <c r="K39" s="669"/>
      <c r="L39" s="670"/>
      <c r="M39" s="98">
        <f>SUM(M34:M38)</f>
        <v>0</v>
      </c>
      <c r="N39" s="209">
        <f t="shared" si="50"/>
        <v>0</v>
      </c>
      <c r="O39" s="207">
        <f t="shared" si="51"/>
        <v>0</v>
      </c>
      <c r="P39" s="208">
        <f t="shared" si="52"/>
        <v>0</v>
      </c>
      <c r="Q39" s="113">
        <f t="shared" si="53"/>
        <v>0</v>
      </c>
      <c r="R39" s="113">
        <f>M39/365</f>
        <v>0</v>
      </c>
      <c r="S39" s="113">
        <f t="shared" si="55"/>
        <v>0</v>
      </c>
      <c r="T39" s="113">
        <f t="shared" si="56"/>
        <v>0</v>
      </c>
      <c r="U39" s="113">
        <f>M39-T39</f>
        <v>0</v>
      </c>
      <c r="V39" s="113">
        <f t="shared" si="58"/>
        <v>0</v>
      </c>
      <c r="W39" s="113">
        <f t="shared" si="59"/>
        <v>0</v>
      </c>
      <c r="X39" s="113">
        <f t="shared" si="60"/>
        <v>0</v>
      </c>
      <c r="Y39" s="109"/>
      <c r="Z39" s="109"/>
      <c r="AA39" s="109"/>
      <c r="AB39" s="139"/>
      <c r="AC39" s="205">
        <f>IF(SUM(AC34:AC38)&gt;6,6,SUM(AC34:AC38))</f>
        <v>0</v>
      </c>
      <c r="AD39" s="134"/>
      <c r="AE39" s="134"/>
      <c r="AF39" s="134"/>
      <c r="AG39" s="134"/>
      <c r="AH39" s="134"/>
      <c r="AI39" s="134"/>
      <c r="AJ39" s="134"/>
      <c r="AK39" s="134"/>
      <c r="AL39" s="134"/>
      <c r="AM39" s="134"/>
      <c r="AN39" s="134"/>
      <c r="AO39" s="134"/>
      <c r="AP39" s="134"/>
      <c r="AQ39" s="134"/>
      <c r="AR39" s="134"/>
      <c r="AS39" s="134"/>
      <c r="AT39" s="134"/>
      <c r="AU39" s="134"/>
      <c r="AV39" s="134"/>
      <c r="AW39" s="134"/>
      <c r="AX39" s="134"/>
      <c r="AY39" s="134"/>
      <c r="AZ39" s="134"/>
      <c r="BA39" s="134"/>
      <c r="BB39" s="134"/>
    </row>
    <row r="40" spans="1:54" ht="22.9" x14ac:dyDescent="0.4">
      <c r="A40" s="134"/>
      <c r="B40" s="134"/>
      <c r="C40" s="134"/>
      <c r="D40" s="134"/>
      <c r="E40" s="134"/>
      <c r="F40" s="134"/>
      <c r="G40" s="134"/>
      <c r="H40" s="150"/>
      <c r="I40" s="151"/>
      <c r="J40" s="278"/>
      <c r="K40" s="278"/>
      <c r="L40" s="278"/>
      <c r="M40" s="140"/>
      <c r="N40" s="152"/>
      <c r="O40" s="152"/>
      <c r="P40" s="152"/>
      <c r="Q40" s="134"/>
      <c r="R40" s="134"/>
      <c r="S40" s="134"/>
      <c r="T40" s="134"/>
      <c r="U40" s="134"/>
      <c r="V40" s="134"/>
      <c r="W40" s="134"/>
      <c r="X40" s="134"/>
      <c r="Y40" s="134"/>
      <c r="Z40" s="134"/>
      <c r="AA40" s="134"/>
      <c r="AB40" s="134"/>
      <c r="AC40" s="134"/>
      <c r="AD40" s="134"/>
      <c r="AE40" s="134"/>
      <c r="AF40" s="134"/>
      <c r="AG40" s="134"/>
      <c r="AH40" s="134"/>
      <c r="AI40" s="134"/>
      <c r="AJ40" s="134"/>
      <c r="AK40" s="134"/>
      <c r="AL40" s="134"/>
      <c r="AM40" s="134"/>
      <c r="AN40" s="134"/>
      <c r="AO40" s="134"/>
      <c r="AP40" s="134"/>
      <c r="AQ40" s="134"/>
      <c r="AR40" s="134"/>
      <c r="AS40" s="134"/>
      <c r="AT40" s="134"/>
      <c r="AU40" s="134"/>
      <c r="AV40" s="134"/>
      <c r="AW40" s="134"/>
      <c r="AX40" s="134"/>
      <c r="AY40" s="134"/>
      <c r="AZ40" s="134"/>
      <c r="BA40" s="134"/>
      <c r="BB40" s="134"/>
    </row>
    <row r="41" spans="1:54" ht="22.9" x14ac:dyDescent="0.4">
      <c r="A41" s="134"/>
      <c r="B41" s="134"/>
      <c r="C41" s="134"/>
      <c r="D41" s="134"/>
      <c r="E41" s="134"/>
      <c r="F41" s="134"/>
      <c r="G41" s="134"/>
      <c r="H41" s="150"/>
      <c r="I41" s="151"/>
      <c r="J41" s="278"/>
      <c r="K41" s="278"/>
      <c r="L41" s="278"/>
      <c r="M41" s="140"/>
      <c r="N41" s="152"/>
      <c r="O41" s="152"/>
      <c r="P41" s="152"/>
      <c r="Q41" s="134"/>
      <c r="R41" s="134"/>
      <c r="S41" s="134"/>
      <c r="T41" s="134"/>
      <c r="U41" s="134"/>
      <c r="V41" s="134"/>
      <c r="W41" s="134"/>
      <c r="X41" s="134"/>
      <c r="Y41" s="134"/>
      <c r="Z41" s="134"/>
      <c r="AA41" s="134"/>
      <c r="AB41" s="134"/>
      <c r="AC41" s="134"/>
      <c r="AD41" s="134"/>
      <c r="AE41" s="134"/>
      <c r="AF41" s="134"/>
      <c r="AG41" s="134"/>
      <c r="AH41" s="134"/>
      <c r="AI41" s="134"/>
      <c r="AJ41" s="134"/>
      <c r="AK41" s="134"/>
      <c r="AL41" s="134"/>
      <c r="AM41" s="134"/>
      <c r="AN41" s="134"/>
      <c r="AO41" s="134"/>
      <c r="AP41" s="134"/>
      <c r="AQ41" s="134"/>
      <c r="AR41" s="134"/>
      <c r="AS41" s="134"/>
      <c r="AT41" s="134"/>
      <c r="AU41" s="134"/>
      <c r="AV41" s="134"/>
      <c r="AW41" s="134"/>
      <c r="AX41" s="134"/>
      <c r="AY41" s="134"/>
      <c r="AZ41" s="134"/>
      <c r="BA41" s="134"/>
      <c r="BB41" s="134"/>
    </row>
    <row r="42" spans="1:54" x14ac:dyDescent="0.4">
      <c r="A42" s="134"/>
      <c r="B42" s="134"/>
      <c r="C42" s="134"/>
      <c r="D42" s="134"/>
      <c r="E42" s="134"/>
      <c r="F42" s="134"/>
      <c r="G42" s="134"/>
      <c r="H42" s="134"/>
      <c r="I42" s="134"/>
      <c r="J42" s="134"/>
      <c r="K42" s="134"/>
      <c r="L42" s="134"/>
      <c r="M42" s="134"/>
      <c r="N42" s="134"/>
      <c r="O42" s="134"/>
      <c r="P42" s="134"/>
      <c r="Q42" s="134"/>
      <c r="R42" s="134"/>
      <c r="S42" s="134"/>
      <c r="T42" s="134"/>
      <c r="U42" s="134"/>
      <c r="V42" s="134"/>
      <c r="W42" s="134"/>
      <c r="X42" s="134"/>
      <c r="Y42" s="134"/>
      <c r="Z42" s="134"/>
      <c r="AA42" s="134"/>
      <c r="AB42" s="134"/>
      <c r="AC42" s="134"/>
      <c r="AD42" s="134"/>
      <c r="AE42" s="134"/>
      <c r="AF42" s="134"/>
      <c r="AG42" s="134"/>
      <c r="AH42" s="134"/>
      <c r="AI42" s="134"/>
      <c r="AJ42" s="134"/>
      <c r="AK42" s="134"/>
      <c r="AL42" s="134"/>
      <c r="AM42" s="134"/>
      <c r="AN42" s="134"/>
      <c r="AO42" s="134"/>
      <c r="AP42" s="134"/>
      <c r="AQ42" s="134"/>
      <c r="AR42" s="134"/>
      <c r="AS42" s="134"/>
      <c r="AT42" s="134"/>
      <c r="AU42" s="134"/>
      <c r="AV42" s="134"/>
      <c r="AW42" s="134"/>
      <c r="AX42" s="134"/>
      <c r="AY42" s="134"/>
      <c r="AZ42" s="134"/>
      <c r="BA42" s="134"/>
      <c r="BB42" s="134"/>
    </row>
    <row r="43" spans="1:54" x14ac:dyDescent="0.4">
      <c r="A43" s="134"/>
      <c r="B43" s="134"/>
      <c r="C43" s="134"/>
      <c r="D43" s="134"/>
      <c r="E43" s="134"/>
      <c r="F43" s="134"/>
      <c r="G43" s="134"/>
      <c r="H43" s="134"/>
      <c r="I43" s="134"/>
      <c r="J43" s="134"/>
      <c r="K43" s="134"/>
      <c r="L43" s="134"/>
      <c r="M43" s="134"/>
      <c r="N43" s="134"/>
      <c r="O43" s="134"/>
      <c r="P43" s="134"/>
      <c r="Q43" s="134"/>
      <c r="R43" s="134"/>
      <c r="S43" s="134"/>
      <c r="T43" s="134"/>
      <c r="U43" s="134"/>
      <c r="V43" s="134"/>
      <c r="W43" s="134"/>
      <c r="X43" s="134"/>
      <c r="Y43" s="134"/>
      <c r="Z43" s="134"/>
      <c r="AA43" s="134"/>
      <c r="AB43" s="134"/>
      <c r="AC43" s="134"/>
      <c r="AD43" s="134"/>
      <c r="AE43" s="134"/>
      <c r="AF43" s="134"/>
      <c r="AG43" s="134"/>
      <c r="AH43" s="134"/>
      <c r="AI43" s="134"/>
      <c r="AJ43" s="134"/>
      <c r="AK43" s="134"/>
      <c r="AL43" s="134"/>
      <c r="AM43" s="134"/>
      <c r="AN43" s="134"/>
      <c r="AO43" s="134"/>
      <c r="AP43" s="134"/>
      <c r="AQ43" s="134"/>
      <c r="AR43" s="134"/>
      <c r="AS43" s="134"/>
      <c r="AT43" s="134"/>
      <c r="AU43" s="134"/>
      <c r="AV43" s="134"/>
      <c r="AW43" s="134"/>
      <c r="AX43" s="134"/>
      <c r="AY43" s="134"/>
      <c r="AZ43" s="134"/>
      <c r="BA43" s="134"/>
      <c r="BB43" s="134"/>
    </row>
    <row r="44" spans="1:54" x14ac:dyDescent="0.4">
      <c r="A44" s="134"/>
      <c r="B44" s="134"/>
      <c r="C44" s="134"/>
      <c r="D44" s="134"/>
      <c r="E44" s="134"/>
      <c r="F44" s="134"/>
      <c r="G44" s="134"/>
      <c r="H44" s="134"/>
      <c r="I44" s="134"/>
      <c r="J44" s="134"/>
      <c r="K44" s="134"/>
      <c r="L44" s="134"/>
      <c r="M44" s="134"/>
      <c r="N44" s="134"/>
      <c r="O44" s="134"/>
      <c r="P44" s="134"/>
      <c r="Q44" s="134"/>
      <c r="R44" s="134"/>
      <c r="S44" s="134"/>
      <c r="T44" s="134"/>
      <c r="U44" s="134"/>
      <c r="V44" s="134"/>
      <c r="W44" s="134"/>
      <c r="X44" s="134"/>
      <c r="Y44" s="134"/>
      <c r="Z44" s="134"/>
      <c r="AA44" s="134"/>
      <c r="AB44" s="134"/>
      <c r="AC44" s="134"/>
      <c r="AD44" s="134"/>
      <c r="AE44" s="134"/>
      <c r="AF44" s="134"/>
      <c r="AG44" s="134"/>
      <c r="AH44" s="134"/>
      <c r="AI44" s="134"/>
      <c r="AJ44" s="134"/>
      <c r="AK44" s="134"/>
      <c r="AL44" s="134"/>
      <c r="AM44" s="134"/>
      <c r="AN44" s="134"/>
      <c r="AO44" s="134"/>
      <c r="AP44" s="134"/>
      <c r="AQ44" s="134"/>
      <c r="AR44" s="134"/>
      <c r="AS44" s="134"/>
      <c r="AT44" s="134"/>
      <c r="AU44" s="134"/>
      <c r="AV44" s="134"/>
      <c r="AW44" s="134"/>
      <c r="AX44" s="134"/>
      <c r="AY44" s="134"/>
      <c r="AZ44" s="134"/>
      <c r="BA44" s="134"/>
      <c r="BB44" s="134"/>
    </row>
    <row r="45" spans="1:54" x14ac:dyDescent="0.4">
      <c r="A45" s="134"/>
      <c r="B45" s="134"/>
      <c r="C45" s="134"/>
      <c r="D45" s="134"/>
      <c r="E45" s="134"/>
      <c r="F45" s="134"/>
      <c r="G45" s="134"/>
      <c r="H45" s="134"/>
      <c r="I45" s="134"/>
      <c r="J45" s="134"/>
      <c r="K45" s="134"/>
      <c r="L45" s="134"/>
      <c r="M45" s="134"/>
      <c r="N45" s="134"/>
      <c r="O45" s="134"/>
      <c r="P45" s="134"/>
      <c r="Q45" s="134"/>
      <c r="R45" s="134"/>
      <c r="S45" s="134"/>
      <c r="T45" s="134"/>
      <c r="U45" s="134"/>
      <c r="V45" s="134"/>
      <c r="W45" s="134"/>
      <c r="X45" s="134"/>
      <c r="Y45" s="134"/>
      <c r="Z45" s="134"/>
      <c r="AA45" s="134"/>
      <c r="AB45" s="134"/>
      <c r="AC45" s="134"/>
      <c r="AD45" s="134"/>
      <c r="AE45" s="134"/>
      <c r="AF45" s="134"/>
      <c r="AG45" s="134"/>
      <c r="AH45" s="134"/>
      <c r="AI45" s="134"/>
      <c r="AJ45" s="134"/>
      <c r="AK45" s="134"/>
      <c r="AL45" s="134"/>
      <c r="AM45" s="134"/>
      <c r="AN45" s="134"/>
      <c r="AO45" s="134"/>
      <c r="AP45" s="134"/>
      <c r="AQ45" s="134"/>
      <c r="AR45" s="134"/>
      <c r="AS45" s="134"/>
      <c r="AT45" s="134"/>
      <c r="AU45" s="134"/>
      <c r="AV45" s="134"/>
      <c r="AW45" s="134"/>
      <c r="AX45" s="134"/>
      <c r="AY45" s="134"/>
      <c r="AZ45" s="134"/>
      <c r="BA45" s="134"/>
      <c r="BB45" s="134"/>
    </row>
    <row r="46" spans="1:54" x14ac:dyDescent="0.4">
      <c r="A46" s="134"/>
      <c r="B46" s="134"/>
      <c r="C46" s="134"/>
      <c r="D46" s="134"/>
      <c r="E46" s="134"/>
      <c r="F46" s="134"/>
      <c r="G46" s="134"/>
      <c r="H46" s="134"/>
      <c r="I46" s="134"/>
      <c r="J46" s="134"/>
      <c r="K46" s="134"/>
      <c r="L46" s="134"/>
      <c r="M46" s="134"/>
      <c r="N46" s="134"/>
      <c r="O46" s="134"/>
      <c r="P46" s="134"/>
      <c r="Q46" s="134"/>
      <c r="R46" s="134"/>
      <c r="S46" s="134"/>
      <c r="T46" s="134"/>
      <c r="U46" s="134"/>
      <c r="V46" s="134"/>
      <c r="W46" s="134"/>
      <c r="X46" s="134"/>
      <c r="Y46" s="134"/>
      <c r="Z46" s="134"/>
      <c r="AA46" s="134"/>
      <c r="AB46" s="134"/>
      <c r="AC46" s="134"/>
      <c r="AD46" s="134"/>
      <c r="AE46" s="134"/>
      <c r="AF46" s="134"/>
      <c r="AG46" s="134"/>
      <c r="AH46" s="134"/>
      <c r="AI46" s="134"/>
      <c r="AJ46" s="134"/>
      <c r="AK46" s="134"/>
      <c r="AL46" s="134"/>
      <c r="AM46" s="134"/>
      <c r="AN46" s="134"/>
      <c r="AO46" s="134"/>
      <c r="AP46" s="134"/>
      <c r="AQ46" s="134"/>
      <c r="AR46" s="134"/>
      <c r="AS46" s="134"/>
      <c r="AT46" s="134"/>
      <c r="AU46" s="134"/>
      <c r="AV46" s="134"/>
      <c r="AW46" s="134"/>
      <c r="AX46" s="134"/>
      <c r="AY46" s="134"/>
      <c r="AZ46" s="134"/>
      <c r="BA46" s="134"/>
      <c r="BB46" s="134"/>
    </row>
    <row r="47" spans="1:54" x14ac:dyDescent="0.4">
      <c r="A47" s="134"/>
      <c r="B47" s="134"/>
      <c r="C47" s="134"/>
      <c r="D47" s="134"/>
      <c r="E47" s="134"/>
      <c r="F47" s="134"/>
      <c r="G47" s="134"/>
      <c r="H47" s="134"/>
      <c r="I47" s="134"/>
      <c r="J47" s="134"/>
      <c r="K47" s="134"/>
      <c r="L47" s="134"/>
      <c r="M47" s="134"/>
      <c r="N47" s="134"/>
      <c r="O47" s="134"/>
      <c r="P47" s="134"/>
      <c r="Q47" s="134"/>
      <c r="R47" s="134"/>
      <c r="S47" s="134"/>
      <c r="T47" s="134"/>
      <c r="U47" s="134"/>
      <c r="V47" s="134"/>
      <c r="W47" s="134"/>
      <c r="X47" s="134"/>
      <c r="Y47" s="134"/>
      <c r="Z47" s="134"/>
      <c r="AA47" s="134"/>
      <c r="AB47" s="134"/>
      <c r="AC47" s="134"/>
      <c r="AD47" s="134"/>
      <c r="AE47" s="134"/>
      <c r="AF47" s="134"/>
      <c r="AG47" s="134"/>
      <c r="AH47" s="134"/>
      <c r="AI47" s="134"/>
      <c r="AJ47" s="134"/>
      <c r="AK47" s="134"/>
      <c r="AL47" s="134"/>
      <c r="AM47" s="134"/>
      <c r="AN47" s="134"/>
      <c r="AO47" s="134"/>
      <c r="AP47" s="134"/>
      <c r="AQ47" s="134"/>
      <c r="AR47" s="134"/>
      <c r="AS47" s="134"/>
      <c r="AT47" s="134"/>
      <c r="AU47" s="134"/>
      <c r="AV47" s="134"/>
      <c r="AW47" s="134"/>
      <c r="AX47" s="134"/>
      <c r="AY47" s="134"/>
      <c r="AZ47" s="134"/>
      <c r="BA47" s="134"/>
      <c r="BB47" s="134"/>
    </row>
    <row r="48" spans="1:54" x14ac:dyDescent="0.4">
      <c r="A48" s="134"/>
      <c r="B48" s="134"/>
      <c r="C48" s="134"/>
      <c r="D48" s="134"/>
      <c r="E48" s="134"/>
      <c r="F48" s="134"/>
      <c r="G48" s="134"/>
      <c r="H48" s="134"/>
      <c r="I48" s="134"/>
      <c r="J48" s="134"/>
      <c r="K48" s="134"/>
      <c r="L48" s="134"/>
      <c r="M48" s="134"/>
      <c r="N48" s="134"/>
      <c r="O48" s="134"/>
      <c r="P48" s="134"/>
      <c r="Q48" s="134"/>
      <c r="R48" s="134"/>
      <c r="S48" s="134"/>
      <c r="T48" s="134"/>
      <c r="U48" s="134"/>
      <c r="V48" s="134"/>
      <c r="W48" s="134"/>
      <c r="X48" s="134"/>
      <c r="Y48" s="134"/>
      <c r="Z48" s="134"/>
      <c r="AA48" s="134"/>
      <c r="AB48" s="134"/>
      <c r="AC48" s="134"/>
      <c r="AD48" s="134"/>
      <c r="AE48" s="134"/>
      <c r="AF48" s="134"/>
      <c r="AG48" s="134"/>
      <c r="AH48" s="134"/>
      <c r="AI48" s="134"/>
      <c r="AJ48" s="134"/>
      <c r="AK48" s="134"/>
      <c r="AL48" s="134"/>
      <c r="AM48" s="134"/>
      <c r="AN48" s="134"/>
      <c r="AO48" s="134"/>
      <c r="AP48" s="134"/>
      <c r="AQ48" s="134"/>
      <c r="AR48" s="134"/>
      <c r="AS48" s="134"/>
      <c r="AT48" s="134"/>
      <c r="AU48" s="134"/>
      <c r="AV48" s="134"/>
      <c r="AW48" s="134"/>
      <c r="AX48" s="134"/>
      <c r="AY48" s="134"/>
      <c r="AZ48" s="134"/>
      <c r="BA48" s="134"/>
      <c r="BB48" s="134"/>
    </row>
    <row r="49" spans="1:54" x14ac:dyDescent="0.4">
      <c r="A49" s="134"/>
      <c r="B49" s="134"/>
      <c r="C49" s="134"/>
      <c r="D49" s="134"/>
      <c r="E49" s="134"/>
      <c r="F49" s="134"/>
      <c r="G49" s="134"/>
      <c r="H49" s="134"/>
      <c r="I49" s="134"/>
      <c r="J49" s="134"/>
      <c r="K49" s="134"/>
      <c r="L49" s="134"/>
      <c r="M49" s="134"/>
      <c r="N49" s="134"/>
      <c r="O49" s="134"/>
      <c r="P49" s="134"/>
      <c r="Q49" s="134"/>
      <c r="R49" s="134"/>
      <c r="S49" s="134"/>
      <c r="T49" s="134"/>
      <c r="U49" s="134"/>
      <c r="V49" s="134"/>
      <c r="W49" s="134"/>
      <c r="X49" s="134"/>
      <c r="Y49" s="134"/>
      <c r="Z49" s="134"/>
      <c r="AA49" s="134"/>
      <c r="AB49" s="134"/>
      <c r="AC49" s="134"/>
      <c r="AD49" s="134"/>
      <c r="AE49" s="134"/>
      <c r="AF49" s="134"/>
      <c r="AG49" s="134"/>
      <c r="AH49" s="134"/>
      <c r="AI49" s="134"/>
      <c r="AJ49" s="134"/>
      <c r="AK49" s="134"/>
      <c r="AL49" s="134"/>
      <c r="AM49" s="134"/>
      <c r="AN49" s="134"/>
      <c r="AO49" s="134"/>
      <c r="AP49" s="134"/>
      <c r="AQ49" s="134"/>
      <c r="AR49" s="134"/>
      <c r="AS49" s="134"/>
      <c r="AT49" s="134"/>
      <c r="AU49" s="134"/>
      <c r="AV49" s="134"/>
      <c r="AW49" s="134"/>
      <c r="AX49" s="134"/>
      <c r="AY49" s="134"/>
      <c r="AZ49" s="134"/>
      <c r="BA49" s="134"/>
      <c r="BB49" s="134"/>
    </row>
    <row r="50" spans="1:54" x14ac:dyDescent="0.4">
      <c r="A50" s="134"/>
      <c r="B50" s="134"/>
      <c r="C50" s="134"/>
      <c r="D50" s="134"/>
      <c r="E50" s="134"/>
      <c r="F50" s="134"/>
      <c r="G50" s="134"/>
      <c r="H50" s="134"/>
      <c r="I50" s="134"/>
      <c r="J50" s="134"/>
      <c r="K50" s="134"/>
      <c r="L50" s="134"/>
      <c r="M50" s="134"/>
      <c r="N50" s="134"/>
      <c r="O50" s="134"/>
      <c r="P50" s="134"/>
      <c r="Q50" s="134"/>
      <c r="R50" s="134"/>
      <c r="S50" s="134"/>
      <c r="T50" s="134"/>
      <c r="U50" s="134"/>
      <c r="V50" s="134"/>
      <c r="W50" s="134"/>
      <c r="X50" s="134"/>
      <c r="Y50" s="134"/>
      <c r="Z50" s="134"/>
      <c r="AA50" s="134"/>
      <c r="AB50" s="134"/>
      <c r="AC50" s="134"/>
      <c r="AD50" s="134"/>
      <c r="AE50" s="134"/>
      <c r="AF50" s="134"/>
      <c r="AG50" s="134"/>
      <c r="AH50" s="134"/>
      <c r="AI50" s="134"/>
      <c r="AJ50" s="134"/>
      <c r="AK50" s="134"/>
      <c r="AL50" s="134"/>
      <c r="AM50" s="134"/>
      <c r="AN50" s="134"/>
      <c r="AO50" s="134"/>
      <c r="AP50" s="134"/>
      <c r="AQ50" s="134"/>
      <c r="AR50" s="134"/>
      <c r="AS50" s="134"/>
      <c r="AT50" s="134"/>
      <c r="AU50" s="134"/>
      <c r="AV50" s="134"/>
      <c r="AW50" s="134"/>
      <c r="AX50" s="134"/>
      <c r="AY50" s="134"/>
      <c r="AZ50" s="134"/>
      <c r="BA50" s="134"/>
      <c r="BB50" s="134"/>
    </row>
    <row r="51" spans="1:54" x14ac:dyDescent="0.4">
      <c r="A51" s="134"/>
      <c r="B51" s="134"/>
      <c r="C51" s="134"/>
      <c r="D51" s="134"/>
      <c r="E51" s="134"/>
      <c r="F51" s="134"/>
      <c r="G51" s="134"/>
      <c r="H51" s="134"/>
      <c r="I51" s="134"/>
      <c r="J51" s="134"/>
      <c r="K51" s="134"/>
      <c r="L51" s="134"/>
      <c r="M51" s="134"/>
      <c r="N51" s="134"/>
      <c r="O51" s="134"/>
      <c r="P51" s="134"/>
      <c r="Q51" s="134"/>
      <c r="R51" s="134"/>
      <c r="S51" s="134"/>
      <c r="T51" s="134"/>
      <c r="U51" s="134"/>
      <c r="V51" s="134"/>
      <c r="W51" s="134"/>
      <c r="X51" s="134"/>
      <c r="Y51" s="134"/>
      <c r="Z51" s="134"/>
      <c r="AA51" s="134"/>
      <c r="AB51" s="134"/>
      <c r="AC51" s="134"/>
      <c r="AD51" s="134"/>
      <c r="AE51" s="134"/>
      <c r="AF51" s="134"/>
      <c r="AG51" s="134"/>
      <c r="AH51" s="134"/>
      <c r="AI51" s="134"/>
      <c r="AJ51" s="134"/>
      <c r="AK51" s="134"/>
      <c r="AL51" s="134"/>
      <c r="AM51" s="134"/>
      <c r="AN51" s="134"/>
      <c r="AO51" s="134"/>
      <c r="AP51" s="134"/>
      <c r="AQ51" s="134"/>
      <c r="AR51" s="134"/>
      <c r="AS51" s="134"/>
      <c r="AT51" s="134"/>
      <c r="AU51" s="134"/>
      <c r="AV51" s="134"/>
      <c r="AW51" s="134"/>
      <c r="AX51" s="134"/>
      <c r="AY51" s="134"/>
      <c r="AZ51" s="134"/>
      <c r="BA51" s="134"/>
      <c r="BB51" s="134"/>
    </row>
    <row r="52" spans="1:54" x14ac:dyDescent="0.4">
      <c r="A52" s="134"/>
      <c r="B52" s="134"/>
      <c r="C52" s="134"/>
      <c r="D52" s="134"/>
      <c r="E52" s="134"/>
      <c r="F52" s="134"/>
      <c r="G52" s="134"/>
      <c r="H52" s="134"/>
      <c r="I52" s="134"/>
      <c r="J52" s="134"/>
      <c r="K52" s="134"/>
      <c r="L52" s="134"/>
      <c r="M52" s="134"/>
      <c r="N52" s="134"/>
      <c r="O52" s="134"/>
      <c r="P52" s="134"/>
      <c r="Q52" s="134"/>
      <c r="R52" s="134"/>
      <c r="S52" s="134"/>
      <c r="T52" s="134"/>
      <c r="U52" s="134"/>
      <c r="V52" s="134"/>
      <c r="W52" s="134"/>
      <c r="X52" s="134"/>
      <c r="Y52" s="134"/>
      <c r="Z52" s="134"/>
      <c r="AA52" s="134"/>
      <c r="AB52" s="134"/>
      <c r="AC52" s="134"/>
      <c r="AD52" s="134"/>
      <c r="AE52" s="134"/>
      <c r="AF52" s="134"/>
      <c r="AG52" s="134"/>
      <c r="AH52" s="134"/>
      <c r="AI52" s="134"/>
      <c r="AJ52" s="134"/>
      <c r="AK52" s="134"/>
      <c r="AL52" s="134"/>
      <c r="AM52" s="134"/>
      <c r="AN52" s="134"/>
      <c r="AO52" s="134"/>
      <c r="AP52" s="134"/>
      <c r="AQ52" s="134"/>
      <c r="AR52" s="134"/>
      <c r="AS52" s="134"/>
      <c r="AT52" s="134"/>
      <c r="AU52" s="134"/>
      <c r="AV52" s="134"/>
      <c r="AW52" s="134"/>
      <c r="AX52" s="134"/>
      <c r="AY52" s="134"/>
      <c r="AZ52" s="134"/>
      <c r="BA52" s="134"/>
      <c r="BB52" s="134"/>
    </row>
    <row r="53" spans="1:54" x14ac:dyDescent="0.4">
      <c r="A53" s="134"/>
      <c r="B53" s="134"/>
      <c r="C53" s="134"/>
      <c r="D53" s="134"/>
      <c r="E53" s="134"/>
      <c r="F53" s="134"/>
      <c r="G53" s="134"/>
      <c r="H53" s="134"/>
      <c r="I53" s="134"/>
      <c r="J53" s="134"/>
      <c r="K53" s="134"/>
      <c r="L53" s="134"/>
      <c r="M53" s="134"/>
      <c r="N53" s="134"/>
      <c r="O53" s="134"/>
      <c r="P53" s="134"/>
      <c r="Q53" s="134"/>
      <c r="R53" s="134"/>
      <c r="S53" s="134"/>
      <c r="T53" s="134"/>
      <c r="U53" s="134"/>
      <c r="V53" s="134"/>
      <c r="W53" s="134"/>
      <c r="X53" s="134"/>
      <c r="Y53" s="134"/>
      <c r="Z53" s="134"/>
      <c r="AA53" s="134"/>
      <c r="AB53" s="134"/>
      <c r="AC53" s="134"/>
      <c r="AD53" s="134"/>
      <c r="AE53" s="134"/>
      <c r="AF53" s="134"/>
      <c r="AG53" s="134"/>
      <c r="AH53" s="134"/>
      <c r="AI53" s="134"/>
      <c r="AJ53" s="134"/>
      <c r="AK53" s="134"/>
      <c r="AL53" s="134"/>
      <c r="AM53" s="134"/>
      <c r="AN53" s="134"/>
      <c r="AO53" s="134"/>
      <c r="AP53" s="134"/>
      <c r="AQ53" s="134"/>
      <c r="AR53" s="134"/>
      <c r="AS53" s="134"/>
      <c r="AT53" s="134"/>
      <c r="AU53" s="134"/>
      <c r="AV53" s="134"/>
      <c r="AW53" s="134"/>
      <c r="AX53" s="134"/>
      <c r="AY53" s="134"/>
      <c r="AZ53" s="134"/>
      <c r="BA53" s="134"/>
      <c r="BB53" s="134"/>
    </row>
    <row r="54" spans="1:54" x14ac:dyDescent="0.4">
      <c r="A54" s="134"/>
      <c r="B54" s="134"/>
      <c r="C54" s="134"/>
      <c r="D54" s="134"/>
      <c r="E54" s="134"/>
      <c r="F54" s="134"/>
      <c r="G54" s="134"/>
      <c r="H54" s="134"/>
      <c r="I54" s="134"/>
      <c r="J54" s="134"/>
      <c r="K54" s="134"/>
      <c r="L54" s="134"/>
      <c r="M54" s="134"/>
      <c r="N54" s="134"/>
      <c r="O54" s="134"/>
      <c r="P54" s="134"/>
      <c r="Q54" s="134"/>
      <c r="R54" s="134"/>
      <c r="S54" s="134"/>
      <c r="T54" s="134"/>
      <c r="U54" s="134"/>
      <c r="V54" s="134"/>
      <c r="W54" s="134"/>
      <c r="X54" s="134"/>
      <c r="Y54" s="134"/>
      <c r="Z54" s="134"/>
      <c r="AA54" s="134"/>
      <c r="AB54" s="134"/>
      <c r="AC54" s="134"/>
      <c r="AD54" s="134"/>
      <c r="AE54" s="134"/>
      <c r="AF54" s="134"/>
      <c r="AG54" s="134"/>
      <c r="AH54" s="134"/>
      <c r="AI54" s="134"/>
      <c r="AJ54" s="134"/>
      <c r="AK54" s="134"/>
      <c r="AL54" s="134"/>
      <c r="AM54" s="134"/>
      <c r="AN54" s="134"/>
      <c r="AO54" s="134"/>
      <c r="AP54" s="134"/>
      <c r="AQ54" s="134"/>
      <c r="AR54" s="134"/>
      <c r="AS54" s="134"/>
      <c r="AT54" s="134"/>
      <c r="AU54" s="134"/>
      <c r="AV54" s="134"/>
      <c r="AW54" s="134"/>
      <c r="AX54" s="134"/>
      <c r="AY54" s="134"/>
      <c r="AZ54" s="134"/>
      <c r="BA54" s="134"/>
      <c r="BB54" s="134"/>
    </row>
    <row r="55" spans="1:54" x14ac:dyDescent="0.4">
      <c r="A55" s="134"/>
      <c r="B55" s="134"/>
      <c r="C55" s="134"/>
      <c r="D55" s="134"/>
      <c r="E55" s="134"/>
      <c r="F55" s="134"/>
      <c r="G55" s="134"/>
      <c r="H55" s="134"/>
      <c r="I55" s="134"/>
      <c r="J55" s="134"/>
      <c r="K55" s="134"/>
      <c r="L55" s="134"/>
      <c r="M55" s="134"/>
      <c r="N55" s="134"/>
      <c r="O55" s="134"/>
      <c r="P55" s="134"/>
      <c r="Q55" s="134"/>
      <c r="R55" s="134"/>
      <c r="S55" s="134"/>
      <c r="T55" s="134"/>
      <c r="U55" s="134"/>
      <c r="V55" s="134"/>
      <c r="W55" s="134"/>
      <c r="X55" s="134"/>
      <c r="Y55" s="134"/>
      <c r="Z55" s="134"/>
      <c r="AA55" s="134"/>
      <c r="AB55" s="134"/>
      <c r="AC55" s="134"/>
      <c r="AD55" s="134"/>
      <c r="AE55" s="134"/>
      <c r="AF55" s="134"/>
      <c r="AG55" s="134"/>
      <c r="AH55" s="134"/>
      <c r="AI55" s="134"/>
      <c r="AJ55" s="134"/>
      <c r="AK55" s="134"/>
      <c r="AL55" s="134"/>
      <c r="AM55" s="134"/>
      <c r="AN55" s="134"/>
      <c r="AO55" s="134"/>
      <c r="AP55" s="134"/>
      <c r="AQ55" s="134"/>
      <c r="AR55" s="134"/>
      <c r="AS55" s="134"/>
      <c r="AT55" s="134"/>
      <c r="AU55" s="134"/>
      <c r="AV55" s="134"/>
      <c r="AW55" s="134"/>
      <c r="AX55" s="134"/>
      <c r="AY55" s="134"/>
      <c r="AZ55" s="134"/>
      <c r="BA55" s="134"/>
      <c r="BB55" s="134"/>
    </row>
    <row r="56" spans="1:54" x14ac:dyDescent="0.4">
      <c r="A56" s="134"/>
      <c r="B56" s="134"/>
      <c r="C56" s="134"/>
      <c r="D56" s="134"/>
      <c r="E56" s="134"/>
      <c r="F56" s="134"/>
      <c r="G56" s="134"/>
      <c r="H56" s="134"/>
      <c r="I56" s="134"/>
      <c r="J56" s="134"/>
      <c r="K56" s="134"/>
      <c r="L56" s="134"/>
      <c r="M56" s="134"/>
      <c r="N56" s="134"/>
      <c r="O56" s="134"/>
      <c r="P56" s="134"/>
      <c r="Q56" s="134"/>
      <c r="R56" s="134"/>
      <c r="S56" s="134"/>
      <c r="T56" s="134"/>
      <c r="U56" s="134"/>
      <c r="V56" s="134"/>
      <c r="W56" s="134"/>
      <c r="X56" s="134"/>
      <c r="Y56" s="134"/>
      <c r="Z56" s="134"/>
      <c r="AA56" s="134"/>
      <c r="AB56" s="134"/>
      <c r="AC56" s="134"/>
      <c r="AD56" s="134"/>
      <c r="AE56" s="134"/>
      <c r="AF56" s="134"/>
      <c r="AG56" s="134"/>
      <c r="AH56" s="134"/>
      <c r="AI56" s="134"/>
      <c r="AJ56" s="134"/>
      <c r="AK56" s="134"/>
      <c r="AL56" s="134"/>
      <c r="AM56" s="134"/>
      <c r="AN56" s="134"/>
      <c r="AO56" s="134"/>
      <c r="AP56" s="134"/>
      <c r="AQ56" s="134"/>
      <c r="AR56" s="134"/>
      <c r="AS56" s="134"/>
      <c r="AT56" s="134"/>
      <c r="AU56" s="134"/>
      <c r="AV56" s="134"/>
      <c r="AW56" s="134"/>
      <c r="AX56" s="134"/>
      <c r="AY56" s="134"/>
      <c r="AZ56" s="134"/>
      <c r="BA56" s="134"/>
      <c r="BB56" s="134"/>
    </row>
  </sheetData>
  <sheetProtection algorithmName="SHA-512" hashValue="aZSaYhR5n8BAmwFf8ovcHbhk9YoxL3wm879VCcPTnsofC2hgsHAXJKCGbTcXz55jQARhiJP+NTvS0jvlxcUnbQ==" saltValue="ST0E8RmzHsluwunGkBjYwg==" spinCount="100000" sheet="1" objects="1" scenarios="1"/>
  <mergeCells count="70">
    <mergeCell ref="A38:E39"/>
    <mergeCell ref="F38:G39"/>
    <mergeCell ref="I38:L38"/>
    <mergeCell ref="H39:L39"/>
    <mergeCell ref="A34:G34"/>
    <mergeCell ref="I34:L34"/>
    <mergeCell ref="A35:G37"/>
    <mergeCell ref="I35:L35"/>
    <mergeCell ref="I36:L36"/>
    <mergeCell ref="I37:L37"/>
    <mergeCell ref="A27:G29"/>
    <mergeCell ref="I27:L27"/>
    <mergeCell ref="I28:L28"/>
    <mergeCell ref="I29:L29"/>
    <mergeCell ref="A30:E31"/>
    <mergeCell ref="F30:G31"/>
    <mergeCell ref="I30:L30"/>
    <mergeCell ref="H31:L31"/>
    <mergeCell ref="A22:E23"/>
    <mergeCell ref="F22:G23"/>
    <mergeCell ref="I22:L22"/>
    <mergeCell ref="H23:L23"/>
    <mergeCell ref="A26:G26"/>
    <mergeCell ref="I26:L26"/>
    <mergeCell ref="A18:G18"/>
    <mergeCell ref="I18:L18"/>
    <mergeCell ref="A19:G21"/>
    <mergeCell ref="I19:L19"/>
    <mergeCell ref="I20:L20"/>
    <mergeCell ref="I21:L21"/>
    <mergeCell ref="H10:L10"/>
    <mergeCell ref="AD10:AD13"/>
    <mergeCell ref="AE10:AG15"/>
    <mergeCell ref="H14:L14"/>
    <mergeCell ref="H15:L15"/>
    <mergeCell ref="H11:L11"/>
    <mergeCell ref="H12:L12"/>
    <mergeCell ref="H13:L13"/>
    <mergeCell ref="N4:P4"/>
    <mergeCell ref="AC4:AC5"/>
    <mergeCell ref="H8:L8"/>
    <mergeCell ref="AE8:AG8"/>
    <mergeCell ref="H9:L9"/>
    <mergeCell ref="A1:B2"/>
    <mergeCell ref="C1:C2"/>
    <mergeCell ref="F1:J2"/>
    <mergeCell ref="K1:AC2"/>
    <mergeCell ref="H3:L3"/>
    <mergeCell ref="AI12:AN13"/>
    <mergeCell ref="A4:A5"/>
    <mergeCell ref="B4:B5"/>
    <mergeCell ref="C4:C5"/>
    <mergeCell ref="D4:D5"/>
    <mergeCell ref="E4:E5"/>
    <mergeCell ref="AE4:AG6"/>
    <mergeCell ref="A6:A15"/>
    <mergeCell ref="H6:L6"/>
    <mergeCell ref="AC6:AC15"/>
    <mergeCell ref="H7:L7"/>
    <mergeCell ref="AE7:AG7"/>
    <mergeCell ref="F4:F5"/>
    <mergeCell ref="G4:G5"/>
    <mergeCell ref="H4:L5"/>
    <mergeCell ref="M4:M5"/>
    <mergeCell ref="AF2:AG2"/>
    <mergeCell ref="AI4:AN4"/>
    <mergeCell ref="AI6:AN6"/>
    <mergeCell ref="AI10:AN10"/>
    <mergeCell ref="AI11:AN11"/>
    <mergeCell ref="AI1:AN2"/>
  </mergeCells>
  <pageMargins left="0.7" right="0.7" top="0.75" bottom="0.75" header="0.3" footer="0.3"/>
  <pageSetup paperSize="9" scale="60" fitToHeight="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oglio20">
    <pageSetUpPr fitToPage="1"/>
  </sheetPr>
  <dimension ref="A1:BH56"/>
  <sheetViews>
    <sheetView zoomScale="75" zoomScaleNormal="75" workbookViewId="0">
      <selection activeCell="C1" sqref="C1:C2"/>
    </sheetView>
  </sheetViews>
  <sheetFormatPr defaultRowHeight="13.15" x14ac:dyDescent="0.4"/>
  <cols>
    <col min="1" max="1" width="7" customWidth="1"/>
    <col min="2" max="2" width="3.85546875" customWidth="1"/>
    <col min="3" max="3" width="28.640625" customWidth="1"/>
    <col min="4" max="5" width="18.85546875" customWidth="1"/>
    <col min="6" max="6" width="15.640625" customWidth="1"/>
    <col min="7" max="7" width="12.640625" customWidth="1"/>
    <col min="8" max="8" width="5.640625" customWidth="1"/>
    <col min="9" max="12" width="1.85546875" customWidth="1"/>
    <col min="13" max="13" width="9.640625" customWidth="1"/>
    <col min="14" max="16" width="6.140625" customWidth="1"/>
    <col min="17" max="26" width="0" hidden="1" customWidth="1"/>
    <col min="27" max="27" width="0.140625" customWidth="1"/>
    <col min="28" max="28" width="2" customWidth="1"/>
    <col min="29" max="29" width="12.640625" customWidth="1"/>
    <col min="30" max="30" width="2.640625" customWidth="1"/>
    <col min="31" max="31" width="20.35546875" customWidth="1"/>
    <col min="32" max="32" width="1.640625" customWidth="1"/>
    <col min="33" max="33" width="6.640625" customWidth="1"/>
    <col min="34" max="34" width="2.640625" customWidth="1"/>
    <col min="39" max="39" width="2.640625" customWidth="1"/>
  </cols>
  <sheetData>
    <row r="1" spans="1:60" ht="25.35" customHeight="1" thickBot="1" x14ac:dyDescent="0.45">
      <c r="A1" s="704" t="s">
        <v>108</v>
      </c>
      <c r="B1" s="705"/>
      <c r="C1" s="708"/>
      <c r="D1" s="210" t="s">
        <v>84</v>
      </c>
      <c r="E1" s="211" t="s">
        <v>5</v>
      </c>
      <c r="F1" s="727" t="s">
        <v>142</v>
      </c>
      <c r="G1" s="728"/>
      <c r="H1" s="728"/>
      <c r="I1" s="728"/>
      <c r="J1" s="728"/>
      <c r="K1" s="721" t="str">
        <f>IF(+'SCHEDE '!B2=0,"Inserire il nome nel file SCHEDE",+'SCHEDE '!B2)</f>
        <v/>
      </c>
      <c r="L1" s="722"/>
      <c r="M1" s="722"/>
      <c r="N1" s="722"/>
      <c r="O1" s="722"/>
      <c r="P1" s="722"/>
      <c r="Q1" s="722"/>
      <c r="R1" s="722"/>
      <c r="S1" s="722"/>
      <c r="T1" s="722"/>
      <c r="U1" s="722"/>
      <c r="V1" s="722"/>
      <c r="W1" s="722"/>
      <c r="X1" s="722"/>
      <c r="Y1" s="722"/>
      <c r="Z1" s="722"/>
      <c r="AA1" s="722"/>
      <c r="AB1" s="722"/>
      <c r="AC1" s="723"/>
      <c r="AD1" s="134"/>
      <c r="AE1" s="134"/>
      <c r="AF1" s="134"/>
      <c r="AG1" s="134"/>
      <c r="AH1" s="134"/>
      <c r="AI1" s="774" t="s">
        <v>230</v>
      </c>
      <c r="AJ1" s="775"/>
      <c r="AK1" s="775"/>
      <c r="AL1" s="775"/>
      <c r="AM1" s="775"/>
      <c r="AN1" s="776"/>
      <c r="AO1" s="134"/>
      <c r="AP1" s="134"/>
      <c r="AQ1" s="134"/>
      <c r="AR1" s="134"/>
      <c r="AS1" s="134"/>
      <c r="AT1" s="134"/>
      <c r="AU1" s="134"/>
      <c r="AV1" s="134"/>
      <c r="AW1" s="134"/>
      <c r="AX1" s="134"/>
      <c r="AY1" s="134"/>
      <c r="AZ1" s="134"/>
      <c r="BA1" s="134"/>
      <c r="BB1" s="134"/>
      <c r="BC1" s="134"/>
      <c r="BD1" s="134"/>
      <c r="BE1" s="134"/>
      <c r="BF1" s="134"/>
      <c r="BG1" s="134"/>
    </row>
    <row r="2" spans="1:60" ht="25.35" customHeight="1" thickBot="1" x14ac:dyDescent="0.45">
      <c r="A2" s="706"/>
      <c r="B2" s="707"/>
      <c r="C2" s="709"/>
      <c r="D2" s="192"/>
      <c r="E2" s="193"/>
      <c r="F2" s="729"/>
      <c r="G2" s="730"/>
      <c r="H2" s="730"/>
      <c r="I2" s="730"/>
      <c r="J2" s="730"/>
      <c r="K2" s="724"/>
      <c r="L2" s="725"/>
      <c r="M2" s="725"/>
      <c r="N2" s="725"/>
      <c r="O2" s="725"/>
      <c r="P2" s="725"/>
      <c r="Q2" s="725"/>
      <c r="R2" s="725"/>
      <c r="S2" s="725"/>
      <c r="T2" s="725"/>
      <c r="U2" s="725"/>
      <c r="V2" s="725"/>
      <c r="W2" s="725"/>
      <c r="X2" s="725"/>
      <c r="Y2" s="725"/>
      <c r="Z2" s="725"/>
      <c r="AA2" s="725"/>
      <c r="AB2" s="725"/>
      <c r="AC2" s="726"/>
      <c r="AD2" s="134"/>
      <c r="AE2" s="163" t="s">
        <v>7</v>
      </c>
      <c r="AF2" s="639" t="str">
        <f>+Start!X4</f>
        <v>21.2</v>
      </c>
      <c r="AG2" s="640"/>
      <c r="AH2" s="134"/>
      <c r="AI2" s="777"/>
      <c r="AJ2" s="778"/>
      <c r="AK2" s="778"/>
      <c r="AL2" s="778"/>
      <c r="AM2" s="778"/>
      <c r="AN2" s="779"/>
      <c r="AO2" s="134"/>
      <c r="AP2" s="134"/>
      <c r="AQ2" s="134"/>
      <c r="AR2" s="134"/>
      <c r="AS2" s="134"/>
      <c r="AT2" s="134"/>
      <c r="AU2" s="134"/>
      <c r="AV2" s="134"/>
      <c r="AW2" s="134"/>
      <c r="AX2" s="134"/>
      <c r="AY2" s="134"/>
      <c r="AZ2" s="134"/>
      <c r="BA2" s="134"/>
      <c r="BB2" s="134"/>
      <c r="BC2" s="134"/>
      <c r="BD2" s="134"/>
      <c r="BE2" s="134"/>
      <c r="BF2" s="134"/>
      <c r="BG2" s="134"/>
    </row>
    <row r="3" spans="1:60" ht="25.35" customHeight="1" thickBot="1" x14ac:dyDescent="0.45">
      <c r="A3" s="153"/>
      <c r="B3" s="153"/>
      <c r="C3" s="153"/>
      <c r="D3" s="153"/>
      <c r="E3" s="153"/>
      <c r="F3" s="191"/>
      <c r="G3" s="189" t="s">
        <v>134</v>
      </c>
      <c r="H3" s="711" t="s">
        <v>143</v>
      </c>
      <c r="I3" s="712"/>
      <c r="J3" s="712"/>
      <c r="K3" s="712"/>
      <c r="L3" s="713"/>
      <c r="M3" s="153"/>
      <c r="N3" s="153"/>
      <c r="O3" s="134"/>
      <c r="P3" s="134"/>
      <c r="Q3" s="134"/>
      <c r="R3" s="134"/>
      <c r="S3" s="134"/>
      <c r="T3" s="134"/>
      <c r="U3" s="134"/>
      <c r="V3" s="134"/>
      <c r="W3" s="134"/>
      <c r="X3" s="134"/>
      <c r="Y3" s="134"/>
      <c r="Z3" s="134"/>
      <c r="AA3" s="134"/>
      <c r="AB3" s="134"/>
      <c r="AC3" s="134"/>
      <c r="AD3" s="134"/>
      <c r="AE3" s="134"/>
      <c r="AF3" s="134"/>
      <c r="AG3" s="134"/>
      <c r="AH3" s="134"/>
      <c r="AI3" s="134"/>
      <c r="AJ3" s="134"/>
      <c r="AK3" s="134"/>
      <c r="AL3" s="134"/>
      <c r="AM3" s="134"/>
      <c r="AN3" s="134"/>
      <c r="AO3" s="134"/>
      <c r="AP3" s="134"/>
      <c r="AQ3" s="134"/>
      <c r="AR3" s="134"/>
      <c r="AS3" s="134"/>
      <c r="AT3" s="134"/>
      <c r="AU3" s="134"/>
      <c r="AV3" s="134"/>
      <c r="AW3" s="134"/>
      <c r="AX3" s="134"/>
      <c r="AY3" s="134"/>
      <c r="AZ3" s="134"/>
      <c r="BA3" s="134"/>
      <c r="BB3" s="134"/>
      <c r="BC3" s="134"/>
      <c r="BD3" s="134"/>
      <c r="BE3" s="134"/>
      <c r="BF3" s="134"/>
      <c r="BG3" s="134"/>
    </row>
    <row r="4" spans="1:60" ht="30" customHeight="1" thickTop="1" x14ac:dyDescent="0.4">
      <c r="A4" s="784" t="s">
        <v>108</v>
      </c>
      <c r="B4" s="664" t="s">
        <v>89</v>
      </c>
      <c r="C4" s="716" t="s">
        <v>83</v>
      </c>
      <c r="D4" s="714" t="s">
        <v>84</v>
      </c>
      <c r="E4" s="714" t="s">
        <v>5</v>
      </c>
      <c r="F4" s="666" t="s">
        <v>107</v>
      </c>
      <c r="G4" s="702" t="s">
        <v>151</v>
      </c>
      <c r="H4" s="731" t="s">
        <v>149</v>
      </c>
      <c r="I4" s="732"/>
      <c r="J4" s="732"/>
      <c r="K4" s="732"/>
      <c r="L4" s="733"/>
      <c r="M4" s="694" t="s">
        <v>6</v>
      </c>
      <c r="N4" s="696" t="s">
        <v>88</v>
      </c>
      <c r="O4" s="697"/>
      <c r="P4" s="698"/>
      <c r="Q4" s="95" t="s">
        <v>90</v>
      </c>
      <c r="R4" s="95" t="s">
        <v>91</v>
      </c>
      <c r="S4" s="95" t="s">
        <v>92</v>
      </c>
      <c r="T4" s="95" t="s">
        <v>93</v>
      </c>
      <c r="U4" s="95" t="s">
        <v>94</v>
      </c>
      <c r="V4" s="95" t="s">
        <v>95</v>
      </c>
      <c r="W4" s="95" t="s">
        <v>96</v>
      </c>
      <c r="X4" s="95" t="s">
        <v>97</v>
      </c>
      <c r="Y4" s="95" t="s">
        <v>98</v>
      </c>
      <c r="AA4" s="90"/>
      <c r="AB4" s="134"/>
      <c r="AC4" s="786" t="s">
        <v>135</v>
      </c>
      <c r="AD4" s="135"/>
      <c r="AE4" s="649" t="s">
        <v>111</v>
      </c>
      <c r="AF4" s="650"/>
      <c r="AG4" s="651"/>
      <c r="AH4" s="134"/>
      <c r="AI4" s="780" t="s">
        <v>144</v>
      </c>
      <c r="AJ4" s="780"/>
      <c r="AK4" s="780"/>
      <c r="AL4" s="780"/>
      <c r="AM4" s="780"/>
      <c r="AN4" s="780"/>
      <c r="AO4" s="134"/>
      <c r="AP4" s="134"/>
      <c r="AQ4" s="134"/>
      <c r="AR4" s="134"/>
      <c r="AS4" s="134"/>
      <c r="AT4" s="134"/>
      <c r="AU4" s="134"/>
      <c r="AV4" s="134"/>
      <c r="AW4" s="134"/>
      <c r="AX4" s="134"/>
      <c r="AY4" s="134"/>
      <c r="AZ4" s="134"/>
      <c r="BA4" s="134"/>
      <c r="BB4" s="134"/>
      <c r="BC4" s="134"/>
      <c r="BD4" s="134"/>
      <c r="BE4" s="134"/>
      <c r="BF4" s="134"/>
      <c r="BG4" s="134"/>
    </row>
    <row r="5" spans="1:60" ht="30" customHeight="1" thickBot="1" x14ac:dyDescent="0.45">
      <c r="A5" s="785"/>
      <c r="B5" s="665"/>
      <c r="C5" s="717"/>
      <c r="D5" s="715"/>
      <c r="E5" s="715"/>
      <c r="F5" s="667"/>
      <c r="G5" s="703"/>
      <c r="H5" s="734"/>
      <c r="I5" s="735"/>
      <c r="J5" s="735"/>
      <c r="K5" s="735"/>
      <c r="L5" s="736"/>
      <c r="M5" s="695"/>
      <c r="N5" s="89" t="s">
        <v>85</v>
      </c>
      <c r="O5" s="4" t="s">
        <v>86</v>
      </c>
      <c r="P5" s="5" t="s">
        <v>87</v>
      </c>
      <c r="Q5" s="95" t="s">
        <v>99</v>
      </c>
      <c r="R5" s="96"/>
      <c r="S5" s="96"/>
      <c r="T5" s="96"/>
      <c r="U5" s="96"/>
      <c r="V5" s="96"/>
      <c r="W5" s="96"/>
      <c r="X5" s="96"/>
      <c r="Y5" s="96"/>
      <c r="AA5" s="90"/>
      <c r="AB5" s="134"/>
      <c r="AC5" s="787"/>
      <c r="AD5" s="135"/>
      <c r="AE5" s="652"/>
      <c r="AF5" s="653"/>
      <c r="AG5" s="654"/>
      <c r="AH5" s="134"/>
      <c r="AI5" s="397" t="s">
        <v>145</v>
      </c>
      <c r="AJ5" s="397"/>
      <c r="AK5" s="397"/>
      <c r="AL5" s="397"/>
      <c r="AM5" s="398"/>
      <c r="AN5" s="408"/>
      <c r="AO5" s="134"/>
      <c r="AP5" s="134"/>
      <c r="AQ5" s="134"/>
      <c r="AR5" s="134"/>
      <c r="AS5" s="134"/>
      <c r="AT5" s="134"/>
      <c r="AU5" s="134"/>
      <c r="AV5" s="134"/>
      <c r="AW5" s="134"/>
      <c r="AX5" s="134"/>
      <c r="AY5" s="134"/>
      <c r="AZ5" s="134"/>
      <c r="BA5" s="134"/>
      <c r="BB5" s="134"/>
      <c r="BC5" s="134"/>
      <c r="BD5" s="134"/>
      <c r="BE5" s="134"/>
      <c r="BF5" s="134"/>
      <c r="BG5" s="134"/>
    </row>
    <row r="6" spans="1:60" ht="25.35" customHeight="1" thickTop="1" thickBot="1" x14ac:dyDescent="0.6">
      <c r="A6" s="691" t="str">
        <f>IF(+Anno_1=0,"",+Anno_1)</f>
        <v/>
      </c>
      <c r="B6" s="91">
        <v>1</v>
      </c>
      <c r="C6" s="155"/>
      <c r="D6" s="201"/>
      <c r="E6" s="202"/>
      <c r="F6" s="154" t="str">
        <f t="shared" ref="F6:F15" si="0">IF(OR(D6=0,E6=0,+Anno_1=0),"",IF(OR(E6&gt;data_2,D6&lt;data_1),"DATA ERRATA","ok"))</f>
        <v/>
      </c>
      <c r="G6" s="199"/>
      <c r="H6" s="699"/>
      <c r="I6" s="700"/>
      <c r="J6" s="700"/>
      <c r="K6" s="700"/>
      <c r="L6" s="701"/>
      <c r="M6" s="195">
        <f>IF(G6=0,0,      IF(H6=0,0,IF(AND(G6&lt;&gt;"AA",G6&lt;&gt;"AT",G6&lt;&gt;"CS",G6&lt;&gt;"ALTRO"),"ERRORE",IF(AND(H6&lt;&gt;"NON",H6&lt;&gt;"SS",H6&lt;&gt;"ENTE"),"ERRORE",ROUND(E6-D6+1,0)))))</f>
        <v>0</v>
      </c>
      <c r="N6" s="100">
        <f t="shared" ref="N6:N9" si="1">FLOOR(R6,1)</f>
        <v>0</v>
      </c>
      <c r="O6" s="97">
        <f>FLOOR(V6,1)</f>
        <v>0</v>
      </c>
      <c r="P6" s="102">
        <f t="shared" ref="P6:P9" si="2">U6-X6</f>
        <v>0</v>
      </c>
      <c r="Q6" s="92">
        <f t="shared" ref="Q6:Q9" si="3">T6+X6+Y6</f>
        <v>0</v>
      </c>
      <c r="R6" s="93">
        <f t="shared" ref="R6:R9" si="4">M6/365</f>
        <v>0</v>
      </c>
      <c r="S6" s="93">
        <f t="shared" ref="S6:S16" si="5">FLOOR(R6,1)</f>
        <v>0</v>
      </c>
      <c r="T6" s="93">
        <f t="shared" ref="T6:T16" si="6">S6*365</f>
        <v>0</v>
      </c>
      <c r="U6" s="93">
        <f t="shared" ref="U6:U9" si="7">M6-T6</f>
        <v>0</v>
      </c>
      <c r="V6" s="93">
        <f t="shared" ref="V6:V16" si="8">U6/30</f>
        <v>0</v>
      </c>
      <c r="W6" s="93">
        <f t="shared" ref="W6:W16" si="9">FLOOR(V6,1)</f>
        <v>0</v>
      </c>
      <c r="X6" s="93">
        <f t="shared" ref="X6:X16" si="10">W6*30</f>
        <v>0</v>
      </c>
      <c r="Y6" s="6">
        <f t="shared" ref="Y6:Y9" si="11">U6-X6</f>
        <v>0</v>
      </c>
      <c r="AA6" s="90"/>
      <c r="AB6" s="134"/>
      <c r="AC6" s="691" t="str">
        <f>IF(+Anno_1=0,"",+Anno_1)</f>
        <v/>
      </c>
      <c r="AD6" s="136"/>
      <c r="AE6" s="652"/>
      <c r="AF6" s="653"/>
      <c r="AG6" s="654"/>
      <c r="AH6" s="134"/>
      <c r="AI6" s="780" t="s">
        <v>146</v>
      </c>
      <c r="AJ6" s="780"/>
      <c r="AK6" s="780"/>
      <c r="AL6" s="780"/>
      <c r="AM6" s="780"/>
      <c r="AN6" s="780"/>
      <c r="AO6" s="134"/>
      <c r="AP6" s="134"/>
      <c r="AQ6" s="134"/>
      <c r="AR6" s="134"/>
      <c r="AS6" s="134"/>
      <c r="AT6" s="134"/>
      <c r="AU6" s="134"/>
      <c r="AV6" s="134"/>
      <c r="AW6" s="134"/>
      <c r="AX6" s="134"/>
      <c r="AY6" s="134"/>
      <c r="AZ6" s="134"/>
      <c r="BA6" s="134"/>
      <c r="BB6" s="134"/>
      <c r="BC6" s="134"/>
      <c r="BD6" s="134"/>
      <c r="BE6" s="134"/>
      <c r="BF6" s="134"/>
      <c r="BG6" s="134"/>
    </row>
    <row r="7" spans="1:60" ht="25.35" customHeight="1" thickBot="1" x14ac:dyDescent="0.6">
      <c r="A7" s="692"/>
      <c r="B7" s="91">
        <v>2</v>
      </c>
      <c r="C7" s="155"/>
      <c r="D7" s="201"/>
      <c r="E7" s="202"/>
      <c r="F7" s="154" t="str">
        <f t="shared" si="0"/>
        <v/>
      </c>
      <c r="G7" s="199"/>
      <c r="H7" s="699"/>
      <c r="I7" s="700"/>
      <c r="J7" s="700"/>
      <c r="K7" s="700"/>
      <c r="L7" s="701"/>
      <c r="M7" s="196">
        <f>IF(G7=0,0,      IF(H7=0,0,IF(AND(G7&lt;&gt;"AA",G7&lt;&gt;"AT",G7&lt;&gt;"CS",G7&lt;&gt;"ALTRO"),"ERRORE",IF(AND(H7&lt;&gt;"NON",H7&lt;&gt;"SS",H7&lt;&gt;"ENTE"),"ERRORE",ROUND(E7-D7+1,0)))))</f>
        <v>0</v>
      </c>
      <c r="N7" s="100">
        <f t="shared" si="1"/>
        <v>0</v>
      </c>
      <c r="O7" s="101">
        <f t="shared" ref="O7:O9" si="12">FLOOR(V7,1)</f>
        <v>0</v>
      </c>
      <c r="P7" s="102">
        <f t="shared" si="2"/>
        <v>0</v>
      </c>
      <c r="Q7" s="92">
        <f t="shared" si="3"/>
        <v>0</v>
      </c>
      <c r="R7" s="93">
        <f t="shared" si="4"/>
        <v>0</v>
      </c>
      <c r="S7" s="93">
        <f t="shared" si="5"/>
        <v>0</v>
      </c>
      <c r="T7" s="93">
        <f t="shared" si="6"/>
        <v>0</v>
      </c>
      <c r="U7" s="93">
        <f t="shared" si="7"/>
        <v>0</v>
      </c>
      <c r="V7" s="93">
        <f t="shared" si="8"/>
        <v>0</v>
      </c>
      <c r="W7" s="93">
        <f t="shared" si="9"/>
        <v>0</v>
      </c>
      <c r="X7" s="93">
        <f t="shared" si="10"/>
        <v>0</v>
      </c>
      <c r="Y7" s="6">
        <f t="shared" si="11"/>
        <v>0</v>
      </c>
      <c r="AA7" s="90"/>
      <c r="AB7" s="134"/>
      <c r="AC7" s="692"/>
      <c r="AD7" s="137"/>
      <c r="AE7" s="686" t="s">
        <v>155</v>
      </c>
      <c r="AF7" s="687"/>
      <c r="AG7" s="688"/>
      <c r="AH7" s="134"/>
      <c r="AI7" s="397" t="s">
        <v>147</v>
      </c>
      <c r="AJ7" s="397"/>
      <c r="AK7" s="397"/>
      <c r="AL7" s="398"/>
      <c r="AM7" s="399"/>
      <c r="AN7" s="408"/>
      <c r="AO7" s="134"/>
      <c r="AP7" s="134"/>
      <c r="AQ7" s="134"/>
      <c r="AR7" s="134"/>
      <c r="AS7" s="134"/>
      <c r="AT7" s="134"/>
      <c r="AU7" s="134"/>
      <c r="AV7" s="134"/>
      <c r="AW7" s="134"/>
      <c r="AX7" s="134"/>
      <c r="AY7" s="134"/>
      <c r="AZ7" s="134"/>
      <c r="BA7" s="134"/>
      <c r="BB7" s="134"/>
      <c r="BC7" s="134"/>
      <c r="BD7" s="134"/>
      <c r="BE7" s="134"/>
      <c r="BF7" s="134"/>
      <c r="BG7" s="134"/>
    </row>
    <row r="8" spans="1:60" ht="25.35" customHeight="1" thickBot="1" x14ac:dyDescent="0.6">
      <c r="A8" s="692"/>
      <c r="B8" s="91">
        <v>3</v>
      </c>
      <c r="C8" s="155"/>
      <c r="D8" s="201"/>
      <c r="E8" s="202"/>
      <c r="F8" s="154" t="str">
        <f t="shared" si="0"/>
        <v/>
      </c>
      <c r="G8" s="199"/>
      <c r="H8" s="699"/>
      <c r="I8" s="700"/>
      <c r="J8" s="700"/>
      <c r="K8" s="700"/>
      <c r="L8" s="701"/>
      <c r="M8" s="196">
        <f t="shared" ref="M8:M15" si="13">IF(G8=0,0,      IF(H8=0,0,IF(AND(G8&lt;&gt;"AA",G8&lt;&gt;"AT",G8&lt;&gt;"CS",G8&lt;&gt;"ALTRO"),"ERRORE",IF(AND(H8&lt;&gt;"NON",H8&lt;&gt;"SS",H8&lt;&gt;"ENTE"),"ERRORE",ROUND(E8-D8+1,0)))))</f>
        <v>0</v>
      </c>
      <c r="N8" s="100">
        <f t="shared" si="1"/>
        <v>0</v>
      </c>
      <c r="O8" s="101">
        <f t="shared" si="12"/>
        <v>0</v>
      </c>
      <c r="P8" s="102">
        <f t="shared" si="2"/>
        <v>0</v>
      </c>
      <c r="Q8" s="92">
        <f t="shared" si="3"/>
        <v>0</v>
      </c>
      <c r="R8" s="93">
        <f t="shared" si="4"/>
        <v>0</v>
      </c>
      <c r="S8" s="93">
        <f t="shared" si="5"/>
        <v>0</v>
      </c>
      <c r="T8" s="93">
        <f t="shared" si="6"/>
        <v>0</v>
      </c>
      <c r="U8" s="93">
        <f t="shared" si="7"/>
        <v>0</v>
      </c>
      <c r="V8" s="93">
        <f t="shared" si="8"/>
        <v>0</v>
      </c>
      <c r="W8" s="93">
        <f t="shared" si="9"/>
        <v>0</v>
      </c>
      <c r="X8" s="93">
        <f t="shared" si="10"/>
        <v>0</v>
      </c>
      <c r="Y8" s="6">
        <f t="shared" si="11"/>
        <v>0</v>
      </c>
      <c r="AA8" s="90"/>
      <c r="AB8" s="134"/>
      <c r="AC8" s="692"/>
      <c r="AD8" s="137"/>
      <c r="AE8" s="683" t="s">
        <v>131</v>
      </c>
      <c r="AF8" s="684"/>
      <c r="AG8" s="685"/>
      <c r="AH8" s="134"/>
      <c r="AI8" s="166"/>
      <c r="AJ8" s="166"/>
      <c r="AK8" s="166"/>
      <c r="AL8" s="166"/>
      <c r="AM8" s="166"/>
      <c r="AN8" s="134"/>
      <c r="AO8" s="134"/>
      <c r="AP8" s="134"/>
      <c r="AQ8" s="134"/>
      <c r="AR8" s="134"/>
      <c r="AS8" s="134"/>
      <c r="AT8" s="134"/>
      <c r="AU8" s="134"/>
      <c r="AV8" s="134"/>
      <c r="AW8" s="134"/>
      <c r="AX8" s="134"/>
      <c r="AY8" s="134"/>
      <c r="AZ8" s="134"/>
      <c r="BA8" s="134"/>
      <c r="BB8" s="134"/>
      <c r="BC8" s="134"/>
      <c r="BD8" s="134"/>
      <c r="BE8" s="134"/>
      <c r="BF8" s="134"/>
      <c r="BG8" s="134"/>
    </row>
    <row r="9" spans="1:60" ht="25.35" customHeight="1" thickBot="1" x14ac:dyDescent="0.6">
      <c r="A9" s="692"/>
      <c r="B9" s="91">
        <v>4</v>
      </c>
      <c r="C9" s="155"/>
      <c r="D9" s="201"/>
      <c r="E9" s="202"/>
      <c r="F9" s="154" t="str">
        <f t="shared" si="0"/>
        <v/>
      </c>
      <c r="G9" s="199"/>
      <c r="H9" s="699"/>
      <c r="I9" s="700"/>
      <c r="J9" s="700"/>
      <c r="K9" s="700"/>
      <c r="L9" s="701"/>
      <c r="M9" s="196">
        <f t="shared" si="13"/>
        <v>0</v>
      </c>
      <c r="N9" s="100">
        <f t="shared" si="1"/>
        <v>0</v>
      </c>
      <c r="O9" s="101">
        <f t="shared" si="12"/>
        <v>0</v>
      </c>
      <c r="P9" s="102">
        <f t="shared" si="2"/>
        <v>0</v>
      </c>
      <c r="Q9" s="92">
        <f t="shared" si="3"/>
        <v>0</v>
      </c>
      <c r="R9" s="93">
        <f t="shared" si="4"/>
        <v>0</v>
      </c>
      <c r="S9" s="93">
        <f t="shared" si="5"/>
        <v>0</v>
      </c>
      <c r="T9" s="93">
        <f t="shared" si="6"/>
        <v>0</v>
      </c>
      <c r="U9" s="93">
        <f t="shared" si="7"/>
        <v>0</v>
      </c>
      <c r="V9" s="93">
        <f t="shared" si="8"/>
        <v>0</v>
      </c>
      <c r="W9" s="93">
        <f t="shared" si="9"/>
        <v>0</v>
      </c>
      <c r="X9" s="93">
        <f t="shared" si="10"/>
        <v>0</v>
      </c>
      <c r="Y9" s="6">
        <f t="shared" si="11"/>
        <v>0</v>
      </c>
      <c r="AA9" s="90"/>
      <c r="AB9" s="134"/>
      <c r="AC9" s="692"/>
      <c r="AD9" s="137"/>
      <c r="AE9" s="137"/>
      <c r="AF9" s="137"/>
      <c r="AG9" s="137"/>
      <c r="AH9" s="134"/>
      <c r="AI9" s="166"/>
      <c r="AJ9" s="166"/>
      <c r="AK9" s="166"/>
      <c r="AL9" s="166"/>
      <c r="AM9" s="166"/>
      <c r="AN9" s="134"/>
      <c r="AO9" s="134"/>
      <c r="AP9" s="134"/>
      <c r="AQ9" s="134"/>
      <c r="AR9" s="134"/>
      <c r="AS9" s="134"/>
      <c r="AT9" s="134"/>
      <c r="AU9" s="134"/>
      <c r="AV9" s="134"/>
      <c r="AW9" s="134"/>
      <c r="AX9" s="134"/>
      <c r="AY9" s="134"/>
      <c r="AZ9" s="134"/>
      <c r="BA9" s="134"/>
      <c r="BB9" s="134"/>
      <c r="BC9" s="134"/>
      <c r="BD9" s="134"/>
      <c r="BE9" s="134"/>
      <c r="BF9" s="134"/>
      <c r="BG9" s="134"/>
    </row>
    <row r="10" spans="1:60" ht="25.35" customHeight="1" thickBot="1" x14ac:dyDescent="0.6">
      <c r="A10" s="692"/>
      <c r="B10" s="91">
        <v>5</v>
      </c>
      <c r="C10" s="155"/>
      <c r="D10" s="201"/>
      <c r="E10" s="202"/>
      <c r="F10" s="154" t="str">
        <f t="shared" si="0"/>
        <v/>
      </c>
      <c r="G10" s="199"/>
      <c r="H10" s="699"/>
      <c r="I10" s="700"/>
      <c r="J10" s="700"/>
      <c r="K10" s="700"/>
      <c r="L10" s="701"/>
      <c r="M10" s="196">
        <f t="shared" si="13"/>
        <v>0</v>
      </c>
      <c r="N10" s="100">
        <f>FLOOR(R10,1)</f>
        <v>0</v>
      </c>
      <c r="O10" s="101">
        <f>FLOOR(V10,1)</f>
        <v>0</v>
      </c>
      <c r="P10" s="102">
        <f>U10-X10</f>
        <v>0</v>
      </c>
      <c r="Q10" s="92">
        <f>T10+X10+Y10</f>
        <v>0</v>
      </c>
      <c r="R10" s="93">
        <f>M10/365</f>
        <v>0</v>
      </c>
      <c r="S10" s="93">
        <f>FLOOR(R10,1)</f>
        <v>0</v>
      </c>
      <c r="T10" s="93">
        <f>S10*365</f>
        <v>0</v>
      </c>
      <c r="U10" s="93">
        <f>M10-T10</f>
        <v>0</v>
      </c>
      <c r="V10" s="93">
        <f>U10/30</f>
        <v>0</v>
      </c>
      <c r="W10" s="93">
        <f>FLOOR(V10,1)</f>
        <v>0</v>
      </c>
      <c r="X10" s="93">
        <f>W10*30</f>
        <v>0</v>
      </c>
      <c r="Y10" s="6">
        <f>U10-X10</f>
        <v>0</v>
      </c>
      <c r="AA10" s="90"/>
      <c r="AB10" s="134"/>
      <c r="AC10" s="692"/>
      <c r="AD10" s="710"/>
      <c r="AE10" s="655" t="s">
        <v>112</v>
      </c>
      <c r="AF10" s="656"/>
      <c r="AG10" s="657"/>
      <c r="AH10" s="134"/>
      <c r="AI10" s="781" t="s">
        <v>153</v>
      </c>
      <c r="AJ10" s="782"/>
      <c r="AK10" s="782"/>
      <c r="AL10" s="782"/>
      <c r="AM10" s="782"/>
      <c r="AN10" s="783"/>
      <c r="AO10" s="134"/>
      <c r="AP10" s="134"/>
      <c r="AQ10" s="134"/>
      <c r="AR10" s="134"/>
      <c r="AS10" s="134"/>
      <c r="AT10" s="134"/>
      <c r="AU10" s="134"/>
      <c r="AV10" s="134"/>
      <c r="AW10" s="134"/>
      <c r="AX10" s="134"/>
      <c r="AY10" s="134"/>
      <c r="AZ10" s="134"/>
      <c r="BA10" s="134"/>
      <c r="BB10" s="134"/>
      <c r="BC10" s="134"/>
      <c r="BD10" s="134"/>
      <c r="BE10" s="134"/>
      <c r="BF10" s="134"/>
      <c r="BG10" s="134"/>
    </row>
    <row r="11" spans="1:60" ht="25.35" customHeight="1" thickBot="1" x14ac:dyDescent="0.6">
      <c r="A11" s="692"/>
      <c r="B11" s="91">
        <v>6</v>
      </c>
      <c r="C11" s="155"/>
      <c r="D11" s="201"/>
      <c r="E11" s="202"/>
      <c r="F11" s="154" t="str">
        <f t="shared" si="0"/>
        <v/>
      </c>
      <c r="G11" s="199"/>
      <c r="H11" s="699"/>
      <c r="I11" s="700"/>
      <c r="J11" s="700"/>
      <c r="K11" s="700"/>
      <c r="L11" s="701"/>
      <c r="M11" s="196">
        <f t="shared" si="13"/>
        <v>0</v>
      </c>
      <c r="N11" s="100">
        <f t="shared" ref="N11:N13" si="14">FLOOR(R11,1)</f>
        <v>0</v>
      </c>
      <c r="O11" s="101">
        <f t="shared" ref="O11:O13" si="15">FLOOR(V11,1)</f>
        <v>0</v>
      </c>
      <c r="P11" s="102">
        <f t="shared" ref="P11:P13" si="16">U11-X11</f>
        <v>0</v>
      </c>
      <c r="Q11" s="92">
        <f t="shared" ref="Q11:Q13" si="17">T11+X11+Y11</f>
        <v>0</v>
      </c>
      <c r="R11" s="93">
        <f t="shared" ref="R11:R13" si="18">M11/365</f>
        <v>0</v>
      </c>
      <c r="S11" s="93">
        <f t="shared" si="5"/>
        <v>0</v>
      </c>
      <c r="T11" s="93">
        <f t="shared" si="6"/>
        <v>0</v>
      </c>
      <c r="U11" s="93">
        <f t="shared" ref="U11:U13" si="19">M11-T11</f>
        <v>0</v>
      </c>
      <c r="V11" s="93">
        <f t="shared" si="8"/>
        <v>0</v>
      </c>
      <c r="W11" s="93">
        <f t="shared" si="9"/>
        <v>0</v>
      </c>
      <c r="X11" s="93">
        <f t="shared" si="10"/>
        <v>0</v>
      </c>
      <c r="Y11" s="6">
        <f t="shared" ref="Y11:Y13" si="20">U11-X11</f>
        <v>0</v>
      </c>
      <c r="AA11" s="90"/>
      <c r="AB11" s="134"/>
      <c r="AC11" s="692"/>
      <c r="AD11" s="710"/>
      <c r="AE11" s="658"/>
      <c r="AF11" s="659"/>
      <c r="AG11" s="660"/>
      <c r="AH11" s="134"/>
      <c r="AI11" s="781" t="s">
        <v>148</v>
      </c>
      <c r="AJ11" s="782"/>
      <c r="AK11" s="782"/>
      <c r="AL11" s="782"/>
      <c r="AM11" s="782"/>
      <c r="AN11" s="783"/>
      <c r="AO11" s="134"/>
      <c r="AP11" s="134"/>
      <c r="AQ11" s="134"/>
      <c r="AR11" s="134"/>
      <c r="AS11" s="134"/>
      <c r="AT11" s="134"/>
      <c r="AU11" s="134"/>
      <c r="AV11" s="134"/>
      <c r="AW11" s="134"/>
      <c r="AX11" s="134"/>
      <c r="AY11" s="134"/>
      <c r="AZ11" s="134"/>
      <c r="BA11" s="134"/>
      <c r="BB11" s="134"/>
      <c r="BC11" s="134"/>
      <c r="BD11" s="134"/>
      <c r="BE11" s="134"/>
      <c r="BF11" s="134"/>
      <c r="BG11" s="134"/>
    </row>
    <row r="12" spans="1:60" ht="25.35" customHeight="1" thickBot="1" x14ac:dyDescent="0.6">
      <c r="A12" s="692"/>
      <c r="B12" s="91">
        <v>7</v>
      </c>
      <c r="C12" s="155"/>
      <c r="D12" s="201"/>
      <c r="E12" s="202"/>
      <c r="F12" s="154" t="str">
        <f t="shared" si="0"/>
        <v/>
      </c>
      <c r="G12" s="199"/>
      <c r="H12" s="699"/>
      <c r="I12" s="700"/>
      <c r="J12" s="700"/>
      <c r="K12" s="700"/>
      <c r="L12" s="701"/>
      <c r="M12" s="196">
        <f t="shared" si="13"/>
        <v>0</v>
      </c>
      <c r="N12" s="100">
        <f t="shared" si="14"/>
        <v>0</v>
      </c>
      <c r="O12" s="101">
        <f t="shared" si="15"/>
        <v>0</v>
      </c>
      <c r="P12" s="102">
        <f t="shared" si="16"/>
        <v>0</v>
      </c>
      <c r="Q12" s="92">
        <f t="shared" si="17"/>
        <v>0</v>
      </c>
      <c r="R12" s="93">
        <f t="shared" si="18"/>
        <v>0</v>
      </c>
      <c r="S12" s="93">
        <f t="shared" si="5"/>
        <v>0</v>
      </c>
      <c r="T12" s="93">
        <f t="shared" si="6"/>
        <v>0</v>
      </c>
      <c r="U12" s="93">
        <f t="shared" si="19"/>
        <v>0</v>
      </c>
      <c r="V12" s="93">
        <f t="shared" si="8"/>
        <v>0</v>
      </c>
      <c r="W12" s="93">
        <f t="shared" si="9"/>
        <v>0</v>
      </c>
      <c r="X12" s="93">
        <f t="shared" si="10"/>
        <v>0</v>
      </c>
      <c r="Y12" s="6">
        <f t="shared" si="20"/>
        <v>0</v>
      </c>
      <c r="AA12" s="90"/>
      <c r="AB12" s="134"/>
      <c r="AC12" s="692"/>
      <c r="AD12" s="710"/>
      <c r="AE12" s="658"/>
      <c r="AF12" s="659"/>
      <c r="AG12" s="660"/>
      <c r="AH12" s="134"/>
      <c r="AI12" s="737" t="s">
        <v>231</v>
      </c>
      <c r="AJ12" s="738"/>
      <c r="AK12" s="738"/>
      <c r="AL12" s="738"/>
      <c r="AM12" s="738"/>
      <c r="AN12" s="739"/>
      <c r="AO12" s="134"/>
      <c r="AP12" s="134"/>
      <c r="AQ12" s="134"/>
      <c r="AR12" s="134"/>
      <c r="AS12" s="134"/>
      <c r="AT12" s="134"/>
      <c r="AU12" s="134"/>
      <c r="AV12" s="134"/>
      <c r="AW12" s="134"/>
      <c r="AX12" s="134"/>
      <c r="AY12" s="134"/>
      <c r="AZ12" s="134"/>
      <c r="BA12" s="134"/>
      <c r="BB12" s="134"/>
      <c r="BC12" s="134"/>
      <c r="BD12" s="134"/>
      <c r="BE12" s="134"/>
      <c r="BF12" s="134"/>
      <c r="BG12" s="134"/>
    </row>
    <row r="13" spans="1:60" ht="25.35" customHeight="1" thickBot="1" x14ac:dyDescent="0.6">
      <c r="A13" s="692"/>
      <c r="B13" s="91">
        <v>8</v>
      </c>
      <c r="C13" s="155"/>
      <c r="D13" s="201"/>
      <c r="E13" s="202"/>
      <c r="F13" s="154" t="str">
        <f t="shared" si="0"/>
        <v/>
      </c>
      <c r="G13" s="199"/>
      <c r="H13" s="699"/>
      <c r="I13" s="700"/>
      <c r="J13" s="700"/>
      <c r="K13" s="700"/>
      <c r="L13" s="701"/>
      <c r="M13" s="196">
        <f t="shared" si="13"/>
        <v>0</v>
      </c>
      <c r="N13" s="100">
        <f t="shared" si="14"/>
        <v>0</v>
      </c>
      <c r="O13" s="101">
        <f t="shared" si="15"/>
        <v>0</v>
      </c>
      <c r="P13" s="102">
        <f t="shared" si="16"/>
        <v>0</v>
      </c>
      <c r="Q13" s="92">
        <f t="shared" si="17"/>
        <v>0</v>
      </c>
      <c r="R13" s="93">
        <f t="shared" si="18"/>
        <v>0</v>
      </c>
      <c r="S13" s="93">
        <f t="shared" si="5"/>
        <v>0</v>
      </c>
      <c r="T13" s="93">
        <f t="shared" si="6"/>
        <v>0</v>
      </c>
      <c r="U13" s="93">
        <f t="shared" si="19"/>
        <v>0</v>
      </c>
      <c r="V13" s="93">
        <f t="shared" si="8"/>
        <v>0</v>
      </c>
      <c r="W13" s="93">
        <f t="shared" si="9"/>
        <v>0</v>
      </c>
      <c r="X13" s="93">
        <f t="shared" si="10"/>
        <v>0</v>
      </c>
      <c r="Y13" s="6">
        <f t="shared" si="20"/>
        <v>0</v>
      </c>
      <c r="AA13" s="90"/>
      <c r="AB13" s="134"/>
      <c r="AC13" s="692"/>
      <c r="AD13" s="710"/>
      <c r="AE13" s="658"/>
      <c r="AF13" s="659"/>
      <c r="AG13" s="660"/>
      <c r="AH13" s="134"/>
      <c r="AI13" s="737"/>
      <c r="AJ13" s="738"/>
      <c r="AK13" s="738"/>
      <c r="AL13" s="738"/>
      <c r="AM13" s="738"/>
      <c r="AN13" s="739"/>
      <c r="AO13" s="134"/>
      <c r="AP13" s="134"/>
      <c r="AQ13" s="134"/>
      <c r="AR13" s="134"/>
      <c r="AS13" s="134"/>
      <c r="AT13" s="134"/>
      <c r="AU13" s="134"/>
      <c r="AV13" s="134"/>
      <c r="AW13" s="134"/>
      <c r="AX13" s="134"/>
      <c r="AY13" s="134"/>
      <c r="AZ13" s="134"/>
      <c r="BA13" s="134"/>
      <c r="BB13" s="134"/>
      <c r="BC13" s="134"/>
      <c r="BD13" s="134"/>
      <c r="BE13" s="134"/>
      <c r="BF13" s="134"/>
      <c r="BG13" s="134"/>
    </row>
    <row r="14" spans="1:60" ht="25.35" customHeight="1" thickBot="1" x14ac:dyDescent="0.6">
      <c r="A14" s="692"/>
      <c r="B14" s="91">
        <v>9</v>
      </c>
      <c r="C14" s="155"/>
      <c r="D14" s="201"/>
      <c r="E14" s="202"/>
      <c r="F14" s="154" t="str">
        <f t="shared" si="0"/>
        <v/>
      </c>
      <c r="G14" s="199"/>
      <c r="H14" s="699"/>
      <c r="I14" s="700"/>
      <c r="J14" s="700"/>
      <c r="K14" s="700"/>
      <c r="L14" s="701"/>
      <c r="M14" s="196">
        <f t="shared" si="13"/>
        <v>0</v>
      </c>
      <c r="N14" s="103">
        <f>FLOOR(R14,1)</f>
        <v>0</v>
      </c>
      <c r="O14" s="104">
        <f>FLOOR(V14,1)</f>
        <v>0</v>
      </c>
      <c r="P14" s="105">
        <f>U14-X14</f>
        <v>0</v>
      </c>
      <c r="Q14" s="92">
        <f>T14+X14+Y14</f>
        <v>0</v>
      </c>
      <c r="R14" s="93">
        <f>M14/365</f>
        <v>0</v>
      </c>
      <c r="S14" s="93">
        <f>FLOOR(R14,1)</f>
        <v>0</v>
      </c>
      <c r="T14" s="93">
        <f>S14*365</f>
        <v>0</v>
      </c>
      <c r="U14" s="93">
        <f>M14-T14</f>
        <v>0</v>
      </c>
      <c r="V14" s="93">
        <f>U14/30</f>
        <v>0</v>
      </c>
      <c r="W14" s="93">
        <f>FLOOR(V14,1)</f>
        <v>0</v>
      </c>
      <c r="X14" s="93">
        <f>W14*30</f>
        <v>0</v>
      </c>
      <c r="Y14" s="6">
        <f>U14-X14</f>
        <v>0</v>
      </c>
      <c r="AA14" s="90"/>
      <c r="AB14" s="134"/>
      <c r="AC14" s="692"/>
      <c r="AD14" s="278"/>
      <c r="AE14" s="658"/>
      <c r="AF14" s="659"/>
      <c r="AG14" s="660"/>
      <c r="AH14" s="134"/>
      <c r="AI14" s="134"/>
      <c r="AJ14" s="134"/>
      <c r="AK14" s="134"/>
      <c r="AL14" s="134"/>
      <c r="AM14" s="134"/>
      <c r="AN14" s="134"/>
      <c r="AO14" s="134"/>
      <c r="AP14" s="134"/>
      <c r="AQ14" s="134"/>
      <c r="AR14" s="134"/>
      <c r="AS14" s="134"/>
      <c r="AT14" s="134"/>
      <c r="AU14" s="134"/>
      <c r="AV14" s="134"/>
      <c r="AW14" s="134"/>
      <c r="AX14" s="134"/>
      <c r="AY14" s="134"/>
      <c r="AZ14" s="134"/>
      <c r="BA14" s="134"/>
      <c r="BB14" s="134"/>
      <c r="BC14" s="134"/>
      <c r="BD14" s="134"/>
      <c r="BE14" s="134"/>
      <c r="BF14" s="134"/>
      <c r="BG14" s="134"/>
      <c r="BH14" s="134"/>
    </row>
    <row r="15" spans="1:60" ht="25.35" customHeight="1" thickBot="1" x14ac:dyDescent="0.6">
      <c r="A15" s="693"/>
      <c r="B15" s="91">
        <v>10</v>
      </c>
      <c r="C15" s="155"/>
      <c r="D15" s="203"/>
      <c r="E15" s="204"/>
      <c r="F15" s="154" t="str">
        <f t="shared" si="0"/>
        <v/>
      </c>
      <c r="G15" s="279"/>
      <c r="H15" s="793"/>
      <c r="I15" s="791"/>
      <c r="J15" s="791"/>
      <c r="K15" s="791"/>
      <c r="L15" s="794"/>
      <c r="M15" s="196">
        <f t="shared" si="13"/>
        <v>0</v>
      </c>
      <c r="N15" s="106">
        <f t="shared" ref="N15:N16" si="21">FLOOR(R15,1)</f>
        <v>0</v>
      </c>
      <c r="O15" s="107">
        <f t="shared" ref="O15:O16" si="22">FLOOR(V15,1)</f>
        <v>0</v>
      </c>
      <c r="P15" s="108">
        <f t="shared" ref="P15:P16" si="23">U15-X15</f>
        <v>0</v>
      </c>
      <c r="Q15" s="92">
        <f t="shared" ref="Q15:Q16" si="24">T15+X15+Y15</f>
        <v>0</v>
      </c>
      <c r="R15" s="93">
        <f t="shared" ref="R15" si="25">M15/365</f>
        <v>0</v>
      </c>
      <c r="S15" s="93">
        <f t="shared" si="5"/>
        <v>0</v>
      </c>
      <c r="T15" s="93">
        <f t="shared" si="6"/>
        <v>0</v>
      </c>
      <c r="U15" s="93">
        <f t="shared" ref="U15" si="26">M15-T15</f>
        <v>0</v>
      </c>
      <c r="V15" s="93">
        <f t="shared" si="8"/>
        <v>0</v>
      </c>
      <c r="W15" s="93">
        <f t="shared" si="9"/>
        <v>0</v>
      </c>
      <c r="X15" s="93">
        <f t="shared" si="10"/>
        <v>0</v>
      </c>
      <c r="Y15" s="6">
        <f t="shared" ref="Y15" si="27">U15-X15</f>
        <v>0</v>
      </c>
      <c r="AB15" s="134"/>
      <c r="AC15" s="693"/>
      <c r="AD15" s="278"/>
      <c r="AE15" s="661"/>
      <c r="AF15" s="662"/>
      <c r="AG15" s="663"/>
      <c r="AH15" s="134"/>
      <c r="AI15" s="134"/>
      <c r="AJ15" s="134"/>
      <c r="AK15" s="134"/>
      <c r="AL15" s="134"/>
      <c r="AM15" s="134"/>
      <c r="AN15" s="134"/>
      <c r="AO15" s="134"/>
      <c r="AP15" s="134"/>
      <c r="AQ15" s="134"/>
      <c r="AR15" s="134"/>
      <c r="AS15" s="134"/>
      <c r="AT15" s="134"/>
      <c r="AU15" s="134"/>
      <c r="AV15" s="134"/>
      <c r="AW15" s="134"/>
      <c r="AX15" s="134"/>
      <c r="AY15" s="134"/>
      <c r="AZ15" s="134"/>
      <c r="BA15" s="134"/>
      <c r="BB15" s="134"/>
      <c r="BC15" s="134"/>
      <c r="BD15" s="134"/>
      <c r="BE15" s="134"/>
      <c r="BF15" s="134"/>
      <c r="BG15" s="134"/>
      <c r="BH15" s="134"/>
    </row>
    <row r="16" spans="1:60" ht="22.5" thickBot="1" x14ac:dyDescent="0.6">
      <c r="A16" s="139"/>
      <c r="B16" s="139"/>
      <c r="C16" s="139"/>
      <c r="D16" s="139"/>
      <c r="E16" s="139"/>
      <c r="F16" s="139"/>
      <c r="G16" s="139"/>
      <c r="H16" s="139"/>
      <c r="I16" s="139"/>
      <c r="J16" s="139"/>
      <c r="K16" s="139"/>
      <c r="L16" s="139"/>
      <c r="M16" s="190">
        <f>SUM(M6:M15)</f>
        <v>0</v>
      </c>
      <c r="N16" s="110">
        <f t="shared" si="21"/>
        <v>0</v>
      </c>
      <c r="O16" s="111">
        <f t="shared" si="22"/>
        <v>0</v>
      </c>
      <c r="P16" s="112">
        <f t="shared" si="23"/>
        <v>0</v>
      </c>
      <c r="Q16" s="113">
        <f t="shared" si="24"/>
        <v>0</v>
      </c>
      <c r="R16" s="113">
        <f>M16/365</f>
        <v>0</v>
      </c>
      <c r="S16" s="113">
        <f t="shared" si="5"/>
        <v>0</v>
      </c>
      <c r="T16" s="113">
        <f t="shared" si="6"/>
        <v>0</v>
      </c>
      <c r="U16" s="113">
        <f>M16-T16</f>
        <v>0</v>
      </c>
      <c r="V16" s="113">
        <f t="shared" si="8"/>
        <v>0</v>
      </c>
      <c r="W16" s="113">
        <f t="shared" si="9"/>
        <v>0</v>
      </c>
      <c r="X16" s="113">
        <f t="shared" si="10"/>
        <v>0</v>
      </c>
      <c r="Y16" s="109"/>
      <c r="Z16" s="109"/>
      <c r="AA16" s="109"/>
      <c r="AB16" s="139"/>
      <c r="AC16" s="139"/>
      <c r="AD16" s="134"/>
      <c r="AE16" s="134"/>
      <c r="AF16" s="134"/>
      <c r="AG16" s="134"/>
      <c r="AH16" s="134"/>
      <c r="AI16" s="134"/>
      <c r="AJ16" s="134"/>
      <c r="AK16" s="134"/>
      <c r="AL16" s="134"/>
      <c r="AM16" s="134"/>
      <c r="AN16" s="134"/>
      <c r="AO16" s="134"/>
      <c r="AP16" s="134"/>
      <c r="AQ16" s="134"/>
      <c r="AR16" s="134"/>
      <c r="AS16" s="134"/>
      <c r="AT16" s="134"/>
      <c r="AU16" s="134"/>
      <c r="AV16" s="134"/>
      <c r="AW16" s="134"/>
      <c r="AX16" s="134"/>
      <c r="AY16" s="134"/>
      <c r="AZ16" s="134"/>
      <c r="BA16" s="134"/>
      <c r="BB16" s="134"/>
      <c r="BC16" s="134"/>
      <c r="BD16" s="134"/>
      <c r="BE16" s="134"/>
      <c r="BF16" s="134"/>
      <c r="BG16" s="134"/>
      <c r="BH16" s="134"/>
    </row>
    <row r="17" spans="1:60" ht="22.5" thickBot="1" x14ac:dyDescent="0.6">
      <c r="A17" s="139"/>
      <c r="B17" s="139"/>
      <c r="C17" s="139"/>
      <c r="D17" s="139"/>
      <c r="E17" s="139"/>
      <c r="F17" s="139"/>
      <c r="G17" s="139"/>
      <c r="H17" s="139"/>
      <c r="I17" s="139"/>
      <c r="J17" s="139"/>
      <c r="K17" s="139"/>
      <c r="L17" s="139"/>
      <c r="M17" s="140"/>
      <c r="N17" s="141" t="s">
        <v>85</v>
      </c>
      <c r="O17" s="141" t="s">
        <v>86</v>
      </c>
      <c r="P17" s="141" t="s">
        <v>87</v>
      </c>
      <c r="Q17" s="113"/>
      <c r="R17" s="113"/>
      <c r="S17" s="113"/>
      <c r="T17" s="113"/>
      <c r="U17" s="113"/>
      <c r="V17" s="113"/>
      <c r="W17" s="113"/>
      <c r="X17" s="113"/>
      <c r="Y17" s="109"/>
      <c r="Z17" s="109"/>
      <c r="AA17" s="109"/>
      <c r="AB17" s="139"/>
      <c r="AC17" s="142" t="s">
        <v>103</v>
      </c>
      <c r="AD17" s="134"/>
      <c r="AE17" s="134"/>
      <c r="AF17" s="134"/>
      <c r="AG17" s="134"/>
      <c r="AH17" s="134"/>
      <c r="AI17" s="134"/>
      <c r="AJ17" s="134"/>
      <c r="AK17" s="134"/>
      <c r="AL17" s="134"/>
      <c r="AM17" s="134"/>
      <c r="AN17" s="134"/>
      <c r="AO17" s="134"/>
      <c r="AP17" s="134"/>
      <c r="AQ17" s="134"/>
      <c r="AR17" s="134"/>
      <c r="AS17" s="134"/>
      <c r="AT17" s="134"/>
      <c r="AU17" s="134"/>
      <c r="AV17" s="134"/>
      <c r="AW17" s="134"/>
      <c r="AX17" s="134"/>
      <c r="AY17" s="134"/>
      <c r="AZ17" s="134"/>
      <c r="BA17" s="134"/>
      <c r="BB17" s="134"/>
      <c r="BC17" s="134"/>
      <c r="BD17" s="134"/>
      <c r="BE17" s="134"/>
      <c r="BF17" s="134"/>
      <c r="BG17" s="134"/>
      <c r="BH17" s="134"/>
    </row>
    <row r="18" spans="1:60" ht="23.25" thickTop="1" thickBot="1" x14ac:dyDescent="0.6">
      <c r="A18" s="674" t="s">
        <v>102</v>
      </c>
      <c r="B18" s="675"/>
      <c r="C18" s="675"/>
      <c r="D18" s="675"/>
      <c r="E18" s="675"/>
      <c r="F18" s="675"/>
      <c r="G18" s="676"/>
      <c r="H18" s="271" t="s">
        <v>30</v>
      </c>
      <c r="I18" s="671" t="s">
        <v>150</v>
      </c>
      <c r="J18" s="671"/>
      <c r="K18" s="671"/>
      <c r="L18" s="671"/>
      <c r="M18" s="99">
        <f>SUMIFS(M6:M15,G6:G15,"CS",H6:H15,"ss")</f>
        <v>0</v>
      </c>
      <c r="N18" s="114">
        <f t="shared" ref="N18:N23" si="28">FLOOR(R18,1)</f>
        <v>0</v>
      </c>
      <c r="O18" s="115">
        <f t="shared" ref="O18:O23" si="29">FLOOR(V18,1)</f>
        <v>0</v>
      </c>
      <c r="P18" s="116">
        <f t="shared" ref="P18:P23" si="30">U18-X18</f>
        <v>0</v>
      </c>
      <c r="Q18" s="117">
        <f t="shared" ref="Q18:Q23" si="31">T18+X18+Y18</f>
        <v>0</v>
      </c>
      <c r="R18" s="117">
        <f t="shared" ref="R18:R22" si="32">M18/365</f>
        <v>0</v>
      </c>
      <c r="S18" s="117">
        <f t="shared" ref="S18:S23" si="33">FLOOR(R18,1)</f>
        <v>0</v>
      </c>
      <c r="T18" s="117">
        <f t="shared" ref="T18:T23" si="34">S18*365</f>
        <v>0</v>
      </c>
      <c r="U18" s="117">
        <f t="shared" ref="U18:U22" si="35">M18-T18</f>
        <v>0</v>
      </c>
      <c r="V18" s="117">
        <f t="shared" ref="V18:V23" si="36">U18/30</f>
        <v>0</v>
      </c>
      <c r="W18" s="117">
        <f t="shared" ref="W18:W23" si="37">FLOOR(V18,1)</f>
        <v>0</v>
      </c>
      <c r="X18" s="117">
        <f t="shared" ref="X18:X23" si="38">W18*30</f>
        <v>0</v>
      </c>
      <c r="Y18" s="109"/>
      <c r="Z18" s="109"/>
      <c r="AA18" s="109"/>
      <c r="AB18" s="139"/>
      <c r="AC18" s="133">
        <f>ROUND(IF(IF(O18&gt;12,6,O18*0.5)+IF(P18&gt;15,0.5,0)+IF(N18&gt;0,6,0)&gt;12,6,IF(O18&gt;12,6,O18*0.5)+IF(P18&gt;15,0.5,0)+IF(N18&gt;0,6,0)),3)</f>
        <v>0</v>
      </c>
      <c r="AD18" s="134"/>
      <c r="AE18" s="134"/>
      <c r="AF18" s="134"/>
      <c r="AG18" s="134"/>
      <c r="AH18" s="134"/>
      <c r="AI18" s="134"/>
      <c r="AJ18" s="134"/>
      <c r="AK18" s="134"/>
      <c r="AL18" s="134"/>
      <c r="AM18" s="134"/>
      <c r="AN18" s="134"/>
      <c r="AO18" s="134"/>
      <c r="AP18" s="134"/>
      <c r="AQ18" s="134"/>
      <c r="AR18" s="134"/>
      <c r="AS18" s="134"/>
      <c r="AT18" s="134"/>
      <c r="AU18" s="134"/>
      <c r="AV18" s="134"/>
      <c r="AW18" s="134"/>
      <c r="AX18" s="134"/>
      <c r="AY18" s="134"/>
      <c r="AZ18" s="134"/>
      <c r="BA18" s="134"/>
      <c r="BB18" s="134"/>
      <c r="BC18" s="134"/>
      <c r="BD18" s="134"/>
      <c r="BE18" s="134"/>
      <c r="BF18" s="134"/>
      <c r="BG18" s="134"/>
      <c r="BH18" s="134"/>
    </row>
    <row r="19" spans="1:60" ht="22.9" thickTop="1" thickBot="1" x14ac:dyDescent="0.6">
      <c r="A19" s="677" t="s">
        <v>105</v>
      </c>
      <c r="B19" s="678"/>
      <c r="C19" s="678"/>
      <c r="D19" s="678"/>
      <c r="E19" s="678"/>
      <c r="F19" s="678"/>
      <c r="G19" s="679"/>
      <c r="H19" s="271" t="s">
        <v>30</v>
      </c>
      <c r="I19" s="671" t="s">
        <v>100</v>
      </c>
      <c r="J19" s="671"/>
      <c r="K19" s="671"/>
      <c r="L19" s="671"/>
      <c r="M19" s="99">
        <f>SUMIFS(M6:M15,G6:G15,"CS",H6:H15,"NON")</f>
        <v>0</v>
      </c>
      <c r="N19" s="118">
        <f t="shared" si="28"/>
        <v>0</v>
      </c>
      <c r="O19" s="119">
        <f t="shared" si="29"/>
        <v>0</v>
      </c>
      <c r="P19" s="120">
        <f t="shared" si="30"/>
        <v>0</v>
      </c>
      <c r="Q19" s="117">
        <f t="shared" si="31"/>
        <v>0</v>
      </c>
      <c r="R19" s="117">
        <f t="shared" si="32"/>
        <v>0</v>
      </c>
      <c r="S19" s="117">
        <f t="shared" si="33"/>
        <v>0</v>
      </c>
      <c r="T19" s="117">
        <f t="shared" si="34"/>
        <v>0</v>
      </c>
      <c r="U19" s="117">
        <f t="shared" si="35"/>
        <v>0</v>
      </c>
      <c r="V19" s="117">
        <f t="shared" si="36"/>
        <v>0</v>
      </c>
      <c r="W19" s="117">
        <f t="shared" si="37"/>
        <v>0</v>
      </c>
      <c r="X19" s="117">
        <f t="shared" si="38"/>
        <v>0</v>
      </c>
      <c r="Y19" s="109"/>
      <c r="Z19" s="109"/>
      <c r="AA19" s="109"/>
      <c r="AB19" s="139"/>
      <c r="AC19" s="133">
        <f>ROUND(IF(IF(O19&gt;12,3,O19*0.25)+IF(P19&gt;15,0.25,0)+IF(N19&gt;0,3,0)&gt;12,6,IF(O19&gt;12,3,O19*0.25)+IF(P19&gt;15,0.25,0)+IF(N19&gt;0,3,0)),3)</f>
        <v>0</v>
      </c>
      <c r="AD19" s="134"/>
      <c r="AE19" s="134"/>
      <c r="AF19" s="134"/>
      <c r="AG19" s="134"/>
      <c r="AH19" s="134"/>
      <c r="AI19" s="134"/>
      <c r="AJ19" s="134"/>
      <c r="AK19" s="134"/>
      <c r="AL19" s="134"/>
      <c r="AM19" s="134"/>
      <c r="AN19" s="134"/>
      <c r="AO19" s="134"/>
      <c r="AP19" s="134"/>
      <c r="AQ19" s="134"/>
      <c r="AR19" s="134"/>
      <c r="AS19" s="134"/>
      <c r="AT19" s="134"/>
      <c r="AU19" s="134"/>
      <c r="AV19" s="134"/>
      <c r="AW19" s="134"/>
      <c r="AX19" s="134"/>
      <c r="AY19" s="134"/>
      <c r="AZ19" s="134"/>
      <c r="BA19" s="134"/>
      <c r="BB19" s="134"/>
      <c r="BC19" s="134"/>
      <c r="BD19" s="134"/>
      <c r="BE19" s="134"/>
      <c r="BF19" s="134"/>
      <c r="BG19" s="134"/>
      <c r="BH19" s="134"/>
    </row>
    <row r="20" spans="1:60" ht="22.9" thickTop="1" thickBot="1" x14ac:dyDescent="0.6">
      <c r="A20" s="680"/>
      <c r="B20" s="681"/>
      <c r="C20" s="681"/>
      <c r="D20" s="681"/>
      <c r="E20" s="681"/>
      <c r="F20" s="681"/>
      <c r="G20" s="682"/>
      <c r="H20" s="272" t="s">
        <v>101</v>
      </c>
      <c r="I20" s="671" t="s">
        <v>150</v>
      </c>
      <c r="J20" s="671"/>
      <c r="K20" s="671"/>
      <c r="L20" s="671"/>
      <c r="M20" s="99">
        <f>SUMIFS(M6:M15,G6:G15,"ALTRO",H6:H15,"SS")+ SUMIFS(M6:M15,G6:G15,"AT",H6:H15,"SS")+SUMIFS(M6:M15,G6:G15,"AA",H6:H15,"SS")</f>
        <v>0</v>
      </c>
      <c r="N20" s="121">
        <f t="shared" si="28"/>
        <v>0</v>
      </c>
      <c r="O20" s="122">
        <f t="shared" si="29"/>
        <v>0</v>
      </c>
      <c r="P20" s="123">
        <f t="shared" si="30"/>
        <v>0</v>
      </c>
      <c r="Q20" s="117">
        <f t="shared" si="31"/>
        <v>0</v>
      </c>
      <c r="R20" s="117">
        <f t="shared" si="32"/>
        <v>0</v>
      </c>
      <c r="S20" s="117">
        <f t="shared" si="33"/>
        <v>0</v>
      </c>
      <c r="T20" s="117">
        <f t="shared" si="34"/>
        <v>0</v>
      </c>
      <c r="U20" s="117">
        <f t="shared" si="35"/>
        <v>0</v>
      </c>
      <c r="V20" s="117">
        <f t="shared" si="36"/>
        <v>0</v>
      </c>
      <c r="W20" s="117">
        <f t="shared" si="37"/>
        <v>0</v>
      </c>
      <c r="X20" s="117">
        <f t="shared" si="38"/>
        <v>0</v>
      </c>
      <c r="Y20" s="109"/>
      <c r="Z20" s="109"/>
      <c r="AA20" s="109"/>
      <c r="AB20" s="139"/>
      <c r="AC20" s="133">
        <f>ROUND(IF(IF(O20&gt;12,1.8,O20*0.15)+IF(P20&gt;15,0.15,0)+IF(N20&gt;0,1.8,0)&gt;12,1.8,IF(O20&gt;12,1.8,O20*0.15)+IF(P20&gt;15,0.15,0)+IF(N20&gt;0,1.8,0)),3)</f>
        <v>0</v>
      </c>
      <c r="AD20" s="134"/>
      <c r="AE20" s="134"/>
      <c r="AF20" s="134"/>
      <c r="AG20" s="134"/>
      <c r="AH20" s="134"/>
      <c r="AI20" s="134"/>
      <c r="AJ20" s="134"/>
      <c r="AK20" s="134"/>
      <c r="AL20" s="134"/>
      <c r="AM20" s="134"/>
      <c r="AN20" s="134"/>
      <c r="AO20" s="134"/>
      <c r="AP20" s="134"/>
      <c r="AQ20" s="134"/>
      <c r="AR20" s="134"/>
      <c r="AS20" s="134"/>
      <c r="AT20" s="134"/>
      <c r="AU20" s="134"/>
      <c r="AV20" s="134"/>
      <c r="AW20" s="134"/>
      <c r="AX20" s="134"/>
      <c r="AY20" s="134"/>
      <c r="AZ20" s="134"/>
      <c r="BA20" s="134"/>
      <c r="BB20" s="134"/>
      <c r="BC20" s="134"/>
      <c r="BD20" s="134"/>
      <c r="BE20" s="134"/>
      <c r="BF20" s="134"/>
      <c r="BG20" s="134"/>
      <c r="BH20" s="134"/>
    </row>
    <row r="21" spans="1:60" ht="22.9" thickTop="1" thickBot="1" x14ac:dyDescent="0.6">
      <c r="A21" s="680"/>
      <c r="B21" s="681"/>
      <c r="C21" s="681"/>
      <c r="D21" s="681"/>
      <c r="E21" s="681"/>
      <c r="F21" s="681"/>
      <c r="G21" s="682"/>
      <c r="H21" s="272" t="s">
        <v>101</v>
      </c>
      <c r="I21" s="671" t="s">
        <v>100</v>
      </c>
      <c r="J21" s="671"/>
      <c r="K21" s="671"/>
      <c r="L21" s="671"/>
      <c r="M21" s="99">
        <f>SUMIFS(M6:M15,G6:G15,"ALTRO",H6:H15,"NON")+      SUMIFS(M6:M15,G6:G15,"Aa",H6:H15,"NON")+    SUMIFS(M6:M15,G6:G15,"AT",H6:H15,"NON")</f>
        <v>0</v>
      </c>
      <c r="N21" s="124">
        <f t="shared" si="28"/>
        <v>0</v>
      </c>
      <c r="O21" s="125">
        <f t="shared" si="29"/>
        <v>0</v>
      </c>
      <c r="P21" s="126">
        <f t="shared" si="30"/>
        <v>0</v>
      </c>
      <c r="Q21" s="117">
        <f t="shared" si="31"/>
        <v>0</v>
      </c>
      <c r="R21" s="117">
        <f t="shared" si="32"/>
        <v>0</v>
      </c>
      <c r="S21" s="117">
        <f t="shared" si="33"/>
        <v>0</v>
      </c>
      <c r="T21" s="117">
        <f t="shared" si="34"/>
        <v>0</v>
      </c>
      <c r="U21" s="117">
        <f t="shared" si="35"/>
        <v>0</v>
      </c>
      <c r="V21" s="117">
        <f t="shared" si="36"/>
        <v>0</v>
      </c>
      <c r="W21" s="117">
        <f t="shared" si="37"/>
        <v>0</v>
      </c>
      <c r="X21" s="117">
        <f t="shared" si="38"/>
        <v>0</v>
      </c>
      <c r="Y21" s="109"/>
      <c r="Z21" s="109"/>
      <c r="AA21" s="109"/>
      <c r="AB21" s="139"/>
      <c r="AC21" s="133">
        <f>ROUND(IF(IF(O21&gt;12,0.9,O21*0.075)+IF(P21&gt;15,0.075,0)+IF(N21&gt;0,0.9,0)&gt;12,0.9,IF(O21&gt;12,0.9,O21*0.075)+IF(P21&gt;15,0.075,0)+IF(N21&gt;0,0.9,0)),3)</f>
        <v>0</v>
      </c>
      <c r="AD21" s="134"/>
      <c r="AE21" s="134"/>
      <c r="AF21" s="134"/>
      <c r="AG21" s="134"/>
      <c r="AH21" s="134"/>
      <c r="AI21" s="134"/>
      <c r="AJ21" s="134"/>
      <c r="AK21" s="134"/>
      <c r="AL21" s="134"/>
      <c r="AM21" s="134"/>
      <c r="AN21" s="134"/>
      <c r="AO21" s="134"/>
      <c r="AP21" s="134"/>
      <c r="AQ21" s="134"/>
      <c r="AR21" s="134"/>
      <c r="AS21" s="134"/>
      <c r="AT21" s="134"/>
      <c r="AU21" s="134"/>
      <c r="AV21" s="134"/>
      <c r="AW21" s="134"/>
      <c r="AX21" s="134"/>
      <c r="AY21" s="134"/>
      <c r="AZ21" s="134"/>
      <c r="BA21" s="134"/>
      <c r="BB21" s="134"/>
      <c r="BC21" s="134"/>
      <c r="BD21" s="134"/>
      <c r="BE21" s="134"/>
      <c r="BF21" s="134"/>
      <c r="BG21" s="134"/>
      <c r="BH21" s="134"/>
    </row>
    <row r="22" spans="1:60" ht="22.9" thickTop="1" thickBot="1" x14ac:dyDescent="0.6">
      <c r="A22" s="823" t="s">
        <v>109</v>
      </c>
      <c r="B22" s="824"/>
      <c r="C22" s="824"/>
      <c r="D22" s="824"/>
      <c r="E22" s="824"/>
      <c r="F22" s="645" t="str">
        <f>IF(+Anno_1=0,"",+Anno_1)</f>
        <v/>
      </c>
      <c r="G22" s="646"/>
      <c r="H22" s="272" t="s">
        <v>101</v>
      </c>
      <c r="I22" s="671" t="s">
        <v>154</v>
      </c>
      <c r="J22" s="671"/>
      <c r="K22" s="671"/>
      <c r="L22" s="671"/>
      <c r="M22" s="99">
        <f>SUMIFS(M6:M15,G6:G15,"ALTRO",H6:H15,"ENTE")</f>
        <v>0</v>
      </c>
      <c r="N22" s="127">
        <f t="shared" si="28"/>
        <v>0</v>
      </c>
      <c r="O22" s="128">
        <f t="shared" si="29"/>
        <v>0</v>
      </c>
      <c r="P22" s="129">
        <f t="shared" si="30"/>
        <v>0</v>
      </c>
      <c r="Q22" s="117">
        <f t="shared" si="31"/>
        <v>0</v>
      </c>
      <c r="R22" s="117">
        <f t="shared" si="32"/>
        <v>0</v>
      </c>
      <c r="S22" s="117">
        <f t="shared" si="33"/>
        <v>0</v>
      </c>
      <c r="T22" s="117">
        <f t="shared" si="34"/>
        <v>0</v>
      </c>
      <c r="U22" s="117">
        <f t="shared" si="35"/>
        <v>0</v>
      </c>
      <c r="V22" s="117">
        <f t="shared" si="36"/>
        <v>0</v>
      </c>
      <c r="W22" s="117">
        <f t="shared" si="37"/>
        <v>0</v>
      </c>
      <c r="X22" s="117">
        <f t="shared" si="38"/>
        <v>0</v>
      </c>
      <c r="Y22" s="109"/>
      <c r="Z22" s="109"/>
      <c r="AA22" s="109"/>
      <c r="AB22" s="139"/>
      <c r="AC22" s="133">
        <f>ROUND(IF(IF(O22&gt;12,0.6,O22*0.05)+IF(P22&gt;15,0.05,0)+IF(N22&gt;0,0.6,0)&gt;12,0.6,IF(O22&gt;12,0.6,O22*0.05)+IF(P22&gt;15,0.05,0)+IF(N22&gt;0,0.6,0)),3)</f>
        <v>0</v>
      </c>
      <c r="AD22" s="134"/>
      <c r="AE22" s="134"/>
      <c r="AF22" s="134"/>
      <c r="AG22" s="134"/>
      <c r="AH22" s="134"/>
      <c r="AI22" s="134"/>
      <c r="AJ22" s="134"/>
      <c r="AK22" s="134"/>
      <c r="AL22" s="134"/>
      <c r="AM22" s="134"/>
      <c r="AN22" s="134"/>
      <c r="AO22" s="134"/>
      <c r="AP22" s="134"/>
      <c r="AQ22" s="134"/>
      <c r="AR22" s="134"/>
      <c r="AS22" s="134"/>
      <c r="AT22" s="134"/>
      <c r="AU22" s="134"/>
      <c r="AV22" s="134"/>
      <c r="AW22" s="134"/>
      <c r="AX22" s="134"/>
      <c r="AY22" s="134"/>
      <c r="AZ22" s="134"/>
      <c r="BA22" s="134"/>
      <c r="BB22" s="134"/>
      <c r="BC22" s="134"/>
      <c r="BD22" s="134"/>
      <c r="BE22" s="134"/>
      <c r="BF22" s="134"/>
      <c r="BG22" s="134"/>
      <c r="BH22" s="134"/>
    </row>
    <row r="23" spans="1:60" ht="22.9" thickTop="1" thickBot="1" x14ac:dyDescent="0.6">
      <c r="A23" s="825"/>
      <c r="B23" s="826"/>
      <c r="C23" s="826"/>
      <c r="D23" s="826"/>
      <c r="E23" s="826"/>
      <c r="F23" s="647"/>
      <c r="G23" s="648"/>
      <c r="H23" s="668" t="s">
        <v>110</v>
      </c>
      <c r="I23" s="669"/>
      <c r="J23" s="669"/>
      <c r="K23" s="669"/>
      <c r="L23" s="670"/>
      <c r="M23" s="94">
        <f>SUM(M18:M22)</f>
        <v>0</v>
      </c>
      <c r="N23" s="206">
        <f t="shared" si="28"/>
        <v>0</v>
      </c>
      <c r="O23" s="207">
        <f t="shared" si="29"/>
        <v>0</v>
      </c>
      <c r="P23" s="208">
        <f t="shared" si="30"/>
        <v>0</v>
      </c>
      <c r="Q23" s="113">
        <f t="shared" si="31"/>
        <v>0</v>
      </c>
      <c r="R23" s="113">
        <f>M23/365</f>
        <v>0</v>
      </c>
      <c r="S23" s="113">
        <f t="shared" si="33"/>
        <v>0</v>
      </c>
      <c r="T23" s="113">
        <f t="shared" si="34"/>
        <v>0</v>
      </c>
      <c r="U23" s="113">
        <f>M23-T23</f>
        <v>0</v>
      </c>
      <c r="V23" s="113">
        <f t="shared" si="36"/>
        <v>0</v>
      </c>
      <c r="W23" s="113">
        <f t="shared" si="37"/>
        <v>0</v>
      </c>
      <c r="X23" s="113">
        <f t="shared" si="38"/>
        <v>0</v>
      </c>
      <c r="Y23" s="109"/>
      <c r="Z23" s="109"/>
      <c r="AA23" s="109"/>
      <c r="AB23" s="139"/>
      <c r="AC23" s="205">
        <f>IF(SUM(AC18:AC22)&gt;6,6,SUM(AC18:AC22))</f>
        <v>0</v>
      </c>
      <c r="AD23" s="134"/>
      <c r="AE23" s="134"/>
      <c r="AF23" s="134"/>
      <c r="AG23" s="134"/>
      <c r="AH23" s="134"/>
      <c r="AI23" s="134"/>
      <c r="AJ23" s="134"/>
      <c r="AK23" s="134"/>
      <c r="AL23" s="134"/>
      <c r="AM23" s="134"/>
      <c r="AN23" s="134"/>
      <c r="AO23" s="134"/>
      <c r="AP23" s="134"/>
      <c r="AQ23" s="134"/>
      <c r="AR23" s="134"/>
      <c r="AS23" s="134"/>
      <c r="AT23" s="134"/>
      <c r="AU23" s="134"/>
      <c r="AV23" s="134"/>
      <c r="AW23" s="134"/>
      <c r="AX23" s="134"/>
      <c r="AY23" s="134"/>
      <c r="AZ23" s="134"/>
      <c r="BA23" s="134"/>
      <c r="BB23" s="134"/>
      <c r="BC23" s="134"/>
      <c r="BD23" s="134"/>
      <c r="BE23" s="134"/>
      <c r="BF23" s="134"/>
      <c r="BG23" s="134"/>
      <c r="BH23" s="134"/>
    </row>
    <row r="24" spans="1:60" ht="22.9" x14ac:dyDescent="0.4">
      <c r="A24" s="263"/>
      <c r="B24" s="263"/>
      <c r="C24" s="263"/>
      <c r="D24" s="263"/>
      <c r="E24" s="263"/>
      <c r="F24" s="263"/>
      <c r="G24" s="263"/>
      <c r="H24" s="143"/>
      <c r="I24" s="144"/>
      <c r="J24" s="145"/>
      <c r="K24" s="145"/>
      <c r="L24" s="145"/>
      <c r="M24" s="140"/>
      <c r="N24" s="146"/>
      <c r="O24" s="146"/>
      <c r="P24" s="146"/>
      <c r="Q24" s="109"/>
      <c r="R24" s="109"/>
      <c r="S24" s="109"/>
      <c r="T24" s="109"/>
      <c r="U24" s="109"/>
      <c r="V24" s="109"/>
      <c r="W24" s="109"/>
      <c r="X24" s="109"/>
      <c r="Y24" s="109"/>
      <c r="Z24" s="109"/>
      <c r="AA24" s="109"/>
      <c r="AB24" s="139"/>
      <c r="AC24" s="147"/>
      <c r="AD24" s="134"/>
      <c r="AE24" s="134"/>
      <c r="AF24" s="134"/>
      <c r="AG24" s="134"/>
      <c r="AH24" s="134"/>
      <c r="AI24" s="134"/>
      <c r="AJ24" s="134"/>
      <c r="AK24" s="134"/>
      <c r="AL24" s="134"/>
      <c r="AM24" s="134"/>
      <c r="AN24" s="134"/>
      <c r="AO24" s="134"/>
      <c r="AP24" s="134"/>
      <c r="AQ24" s="134"/>
      <c r="AR24" s="134"/>
      <c r="AS24" s="134"/>
      <c r="AT24" s="134"/>
      <c r="AU24" s="134"/>
      <c r="AV24" s="134"/>
      <c r="AW24" s="134"/>
      <c r="AX24" s="134"/>
      <c r="AY24" s="134"/>
      <c r="AZ24" s="134"/>
      <c r="BA24" s="134"/>
      <c r="BB24" s="134"/>
      <c r="BC24" s="134"/>
      <c r="BD24" s="134"/>
      <c r="BE24" s="134"/>
      <c r="BF24" s="134"/>
      <c r="BG24" s="134"/>
      <c r="BH24" s="134"/>
    </row>
    <row r="25" spans="1:60" ht="22.5" thickBot="1" x14ac:dyDescent="0.6">
      <c r="A25" s="263"/>
      <c r="B25" s="263"/>
      <c r="C25" s="263"/>
      <c r="D25" s="263"/>
      <c r="E25" s="263"/>
      <c r="F25" s="263"/>
      <c r="G25" s="263"/>
      <c r="H25" s="139"/>
      <c r="I25" s="139"/>
      <c r="J25" s="139"/>
      <c r="K25" s="139"/>
      <c r="L25" s="139"/>
      <c r="M25" s="140"/>
      <c r="N25" s="141" t="s">
        <v>85</v>
      </c>
      <c r="O25" s="141" t="s">
        <v>86</v>
      </c>
      <c r="P25" s="141" t="s">
        <v>87</v>
      </c>
      <c r="Q25" s="113"/>
      <c r="R25" s="113"/>
      <c r="S25" s="113"/>
      <c r="T25" s="113"/>
      <c r="U25" s="113"/>
      <c r="V25" s="113"/>
      <c r="W25" s="113"/>
      <c r="X25" s="113"/>
      <c r="Y25" s="109"/>
      <c r="Z25" s="109"/>
      <c r="AA25" s="109"/>
      <c r="AB25" s="139"/>
      <c r="AC25" s="142" t="s">
        <v>103</v>
      </c>
      <c r="AD25" s="134"/>
      <c r="AE25" s="134"/>
      <c r="AF25" s="134"/>
      <c r="AG25" s="134"/>
      <c r="AH25" s="134"/>
      <c r="AI25" s="134"/>
      <c r="AJ25" s="134"/>
      <c r="AK25" s="134"/>
      <c r="AL25" s="134"/>
      <c r="AM25" s="134"/>
      <c r="AN25" s="134"/>
      <c r="AO25" s="134"/>
      <c r="AP25" s="134"/>
      <c r="AQ25" s="134"/>
      <c r="AR25" s="134"/>
      <c r="AS25" s="134"/>
      <c r="AT25" s="134"/>
      <c r="AU25" s="134"/>
      <c r="AV25" s="134"/>
      <c r="AW25" s="134"/>
      <c r="AX25" s="134"/>
      <c r="AY25" s="134"/>
      <c r="AZ25" s="134"/>
      <c r="BA25" s="134"/>
      <c r="BB25" s="134"/>
      <c r="BC25" s="134"/>
      <c r="BD25" s="134"/>
      <c r="BE25" s="134"/>
      <c r="BF25" s="134"/>
      <c r="BG25" s="134"/>
      <c r="BH25" s="134"/>
    </row>
    <row r="26" spans="1:60" ht="23.25" thickTop="1" thickBot="1" x14ac:dyDescent="0.6">
      <c r="A26" s="814" t="s">
        <v>102</v>
      </c>
      <c r="B26" s="815"/>
      <c r="C26" s="815"/>
      <c r="D26" s="815"/>
      <c r="E26" s="815"/>
      <c r="F26" s="815"/>
      <c r="G26" s="816"/>
      <c r="H26" s="273" t="s">
        <v>37</v>
      </c>
      <c r="I26" s="718" t="s">
        <v>150</v>
      </c>
      <c r="J26" s="719"/>
      <c r="K26" s="719"/>
      <c r="L26" s="720"/>
      <c r="M26" s="99">
        <f>SUMIFS(M6:M15,G6:G15,"AA",H6:H15,"ss")</f>
        <v>0</v>
      </c>
      <c r="N26" s="130">
        <f t="shared" ref="N26:N31" si="39">FLOOR(R26,1)</f>
        <v>0</v>
      </c>
      <c r="O26" s="131">
        <f t="shared" ref="O26:O31" si="40">FLOOR(V26,1)</f>
        <v>0</v>
      </c>
      <c r="P26" s="132">
        <f t="shared" ref="P26:P31" si="41">U26-X26</f>
        <v>0</v>
      </c>
      <c r="Q26" s="113">
        <f t="shared" ref="Q26:Q31" si="42">T26+X26+Y26</f>
        <v>0</v>
      </c>
      <c r="R26" s="113">
        <f t="shared" ref="R26:R30" si="43">M26/365</f>
        <v>0</v>
      </c>
      <c r="S26" s="113">
        <f t="shared" ref="S26:S31" si="44">FLOOR(R26,1)</f>
        <v>0</v>
      </c>
      <c r="T26" s="113">
        <f t="shared" ref="T26:T31" si="45">S26*365</f>
        <v>0</v>
      </c>
      <c r="U26" s="113">
        <f t="shared" ref="U26:U30" si="46">M26-T26</f>
        <v>0</v>
      </c>
      <c r="V26" s="113">
        <f t="shared" ref="V26:V31" si="47">U26/30</f>
        <v>0</v>
      </c>
      <c r="W26" s="113">
        <f t="shared" ref="W26:W31" si="48">FLOOR(V26,1)</f>
        <v>0</v>
      </c>
      <c r="X26" s="113">
        <f t="shared" ref="X26:X31" si="49">W26*30</f>
        <v>0</v>
      </c>
      <c r="Y26" s="109"/>
      <c r="Z26" s="109"/>
      <c r="AA26" s="109"/>
      <c r="AB26" s="139"/>
      <c r="AC26" s="133">
        <f>ROUND(IF(IF(O26&gt;12,6,O26*0.5)+IF(P26&gt;15,0.5,0)+IF(N26&gt;0,6,0)&gt;12,6,IF(O26&gt;12,6,O26*0.5)+IF(P26&gt;15,0.5,0)+IF(N26&gt;0,6,0)),3)</f>
        <v>0</v>
      </c>
      <c r="AD26" s="134"/>
      <c r="AE26" s="134"/>
      <c r="AF26" s="134"/>
      <c r="AG26" s="134"/>
      <c r="AH26" s="134"/>
      <c r="AI26" s="134"/>
      <c r="AJ26" s="134"/>
      <c r="AK26" s="134"/>
      <c r="AL26" s="134"/>
      <c r="AM26" s="134"/>
      <c r="AN26" s="134"/>
      <c r="AO26" s="134"/>
      <c r="AP26" s="134"/>
      <c r="AQ26" s="134"/>
      <c r="AR26" s="134"/>
      <c r="AS26" s="134"/>
      <c r="AT26" s="134"/>
      <c r="AU26" s="134"/>
      <c r="AV26" s="134"/>
      <c r="AW26" s="134"/>
      <c r="AX26" s="134"/>
      <c r="AY26" s="134"/>
      <c r="AZ26" s="134"/>
      <c r="BA26" s="134"/>
      <c r="BB26" s="134"/>
      <c r="BC26" s="134"/>
      <c r="BD26" s="134"/>
      <c r="BE26" s="134"/>
      <c r="BF26" s="134"/>
      <c r="BG26" s="134"/>
      <c r="BH26" s="134"/>
    </row>
    <row r="27" spans="1:60" ht="22.9" thickTop="1" thickBot="1" x14ac:dyDescent="0.6">
      <c r="A27" s="808" t="s">
        <v>104</v>
      </c>
      <c r="B27" s="809"/>
      <c r="C27" s="809"/>
      <c r="D27" s="809"/>
      <c r="E27" s="809"/>
      <c r="F27" s="809"/>
      <c r="G27" s="810"/>
      <c r="H27" s="273" t="s">
        <v>37</v>
      </c>
      <c r="I27" s="718" t="s">
        <v>100</v>
      </c>
      <c r="J27" s="719"/>
      <c r="K27" s="719"/>
      <c r="L27" s="720"/>
      <c r="M27" s="99">
        <f>SUMIFS(M6:M15,G6:G15,"AA",H6:H15,"NON")</f>
        <v>0</v>
      </c>
      <c r="N27" s="121">
        <f t="shared" si="39"/>
        <v>0</v>
      </c>
      <c r="O27" s="122">
        <f t="shared" si="40"/>
        <v>0</v>
      </c>
      <c r="P27" s="123">
        <f t="shared" si="41"/>
        <v>0</v>
      </c>
      <c r="Q27" s="113">
        <f t="shared" si="42"/>
        <v>0</v>
      </c>
      <c r="R27" s="113">
        <f t="shared" si="43"/>
        <v>0</v>
      </c>
      <c r="S27" s="113">
        <f t="shared" si="44"/>
        <v>0</v>
      </c>
      <c r="T27" s="113">
        <f t="shared" si="45"/>
        <v>0</v>
      </c>
      <c r="U27" s="113">
        <f t="shared" si="46"/>
        <v>0</v>
      </c>
      <c r="V27" s="113">
        <f t="shared" si="47"/>
        <v>0</v>
      </c>
      <c r="W27" s="113">
        <f t="shared" si="48"/>
        <v>0</v>
      </c>
      <c r="X27" s="113">
        <f t="shared" si="49"/>
        <v>0</v>
      </c>
      <c r="Y27" s="109"/>
      <c r="Z27" s="109"/>
      <c r="AA27" s="109"/>
      <c r="AB27" s="139"/>
      <c r="AC27" s="133">
        <f>IF(IF(O27&gt;12,3,O27*0.25)+IF(P27&gt;15,0.25,0)+IF(N27&gt;0,3,0)&gt;12,6,IF(O27&gt;12,3,O27*0.25)+IF(P27&gt;15,0.25,0)+IF(N27&gt;0,3,0))</f>
        <v>0</v>
      </c>
      <c r="AD27" s="134"/>
      <c r="AE27" s="134"/>
      <c r="AF27" s="134"/>
      <c r="AG27" s="134"/>
      <c r="AH27" s="134"/>
      <c r="AI27" s="134"/>
      <c r="AJ27" s="134"/>
      <c r="AK27" s="134"/>
      <c r="AL27" s="134"/>
      <c r="AM27" s="134"/>
      <c r="AN27" s="134"/>
      <c r="AO27" s="134"/>
      <c r="AP27" s="134"/>
      <c r="AQ27" s="134"/>
      <c r="AR27" s="134"/>
      <c r="AS27" s="134"/>
      <c r="AT27" s="134"/>
      <c r="AU27" s="134"/>
      <c r="AV27" s="134"/>
      <c r="AW27" s="134"/>
      <c r="AX27" s="134"/>
      <c r="AY27" s="134"/>
      <c r="AZ27" s="134"/>
      <c r="BA27" s="134"/>
      <c r="BB27" s="134"/>
      <c r="BC27" s="134"/>
      <c r="BD27" s="134"/>
      <c r="BE27" s="134"/>
      <c r="BF27" s="134"/>
      <c r="BG27" s="134"/>
      <c r="BH27" s="134"/>
    </row>
    <row r="28" spans="1:60" ht="22.9" thickTop="1" thickBot="1" x14ac:dyDescent="0.6">
      <c r="A28" s="811"/>
      <c r="B28" s="812"/>
      <c r="C28" s="812"/>
      <c r="D28" s="812"/>
      <c r="E28" s="812"/>
      <c r="F28" s="812"/>
      <c r="G28" s="813"/>
      <c r="H28" s="274" t="s">
        <v>101</v>
      </c>
      <c r="I28" s="718" t="s">
        <v>150</v>
      </c>
      <c r="J28" s="719"/>
      <c r="K28" s="719"/>
      <c r="L28" s="720"/>
      <c r="M28" s="99">
        <f xml:space="preserve">   SUMIFS(M6:M15,G6:G15,"ALTRO",H6:H15,"SS")   +     SUMIFS(M6:M15,G6:G15,"CS",H6:H15,"SS")+SUMIFS(M6:M15,G6:G15,"AT",H6:H15,"SS")</f>
        <v>0</v>
      </c>
      <c r="N28" s="121">
        <f t="shared" si="39"/>
        <v>0</v>
      </c>
      <c r="O28" s="122">
        <f t="shared" si="40"/>
        <v>0</v>
      </c>
      <c r="P28" s="123">
        <f t="shared" si="41"/>
        <v>0</v>
      </c>
      <c r="Q28" s="113">
        <f t="shared" si="42"/>
        <v>0</v>
      </c>
      <c r="R28" s="113">
        <f t="shared" si="43"/>
        <v>0</v>
      </c>
      <c r="S28" s="113">
        <f t="shared" si="44"/>
        <v>0</v>
      </c>
      <c r="T28" s="113">
        <f t="shared" si="45"/>
        <v>0</v>
      </c>
      <c r="U28" s="113">
        <f t="shared" si="46"/>
        <v>0</v>
      </c>
      <c r="V28" s="113">
        <f t="shared" si="47"/>
        <v>0</v>
      </c>
      <c r="W28" s="113">
        <f t="shared" si="48"/>
        <v>0</v>
      </c>
      <c r="X28" s="113">
        <f t="shared" si="49"/>
        <v>0</v>
      </c>
      <c r="Y28" s="109"/>
      <c r="Z28" s="109"/>
      <c r="AA28" s="109"/>
      <c r="AB28" s="139"/>
      <c r="AC28" s="133">
        <f>ROUND(IF(IF(O28&gt;12,1.2,O28*0.1)+IF(P28&gt;15,0.1,0)+IF(N28&gt;0,1.2,0)&gt;12,1.2,IF(O28&gt;12,1.2,O28*0.1)+IF(P28&gt;15,0.1,0)+IF(N28&gt;0,1.2,0)),3)</f>
        <v>0</v>
      </c>
      <c r="AD28" s="134"/>
      <c r="AE28" s="134"/>
      <c r="AF28" s="134"/>
      <c r="AG28" s="134"/>
      <c r="AH28" s="134"/>
      <c r="AI28" s="134"/>
      <c r="AJ28" s="134"/>
      <c r="AK28" s="134"/>
      <c r="AL28" s="134"/>
      <c r="AM28" s="134"/>
      <c r="AN28" s="134"/>
      <c r="AO28" s="134"/>
      <c r="AP28" s="134"/>
      <c r="AQ28" s="134"/>
      <c r="AR28" s="134"/>
      <c r="AS28" s="134"/>
      <c r="AT28" s="134"/>
      <c r="AU28" s="134"/>
      <c r="AV28" s="134"/>
      <c r="AW28" s="134"/>
      <c r="AX28" s="134"/>
      <c r="AY28" s="134"/>
      <c r="AZ28" s="134"/>
      <c r="BA28" s="134"/>
      <c r="BB28" s="134"/>
      <c r="BC28" s="134"/>
      <c r="BD28" s="134"/>
      <c r="BE28" s="134"/>
      <c r="BF28" s="134"/>
      <c r="BG28" s="134"/>
      <c r="BH28" s="134"/>
    </row>
    <row r="29" spans="1:60" ht="22.9" thickTop="1" thickBot="1" x14ac:dyDescent="0.6">
      <c r="A29" s="811"/>
      <c r="B29" s="812"/>
      <c r="C29" s="812"/>
      <c r="D29" s="812"/>
      <c r="E29" s="812"/>
      <c r="F29" s="812"/>
      <c r="G29" s="813"/>
      <c r="H29" s="274" t="s">
        <v>101</v>
      </c>
      <c r="I29" s="718" t="s">
        <v>100</v>
      </c>
      <c r="J29" s="719"/>
      <c r="K29" s="719"/>
      <c r="L29" s="720"/>
      <c r="M29" s="99">
        <f>SUMIFS(M6:M15,G6:G15,"ALTRO",H6:H15,"NON")     +SUMIFS(M6:M15,G6:G15,"cs",H6:H15,"NON")      +SUMIFS(M6:M15,G6:G15,"AT",H6:H15,"NON")</f>
        <v>0</v>
      </c>
      <c r="N29" s="121">
        <f t="shared" si="39"/>
        <v>0</v>
      </c>
      <c r="O29" s="122">
        <f t="shared" si="40"/>
        <v>0</v>
      </c>
      <c r="P29" s="123">
        <f t="shared" si="41"/>
        <v>0</v>
      </c>
      <c r="Q29" s="113">
        <f t="shared" si="42"/>
        <v>0</v>
      </c>
      <c r="R29" s="113">
        <f t="shared" si="43"/>
        <v>0</v>
      </c>
      <c r="S29" s="113">
        <f t="shared" si="44"/>
        <v>0</v>
      </c>
      <c r="T29" s="113">
        <f t="shared" si="45"/>
        <v>0</v>
      </c>
      <c r="U29" s="113">
        <f t="shared" si="46"/>
        <v>0</v>
      </c>
      <c r="V29" s="113">
        <f t="shared" si="47"/>
        <v>0</v>
      </c>
      <c r="W29" s="113">
        <f t="shared" si="48"/>
        <v>0</v>
      </c>
      <c r="X29" s="113">
        <f t="shared" si="49"/>
        <v>0</v>
      </c>
      <c r="Y29" s="109"/>
      <c r="Z29" s="109"/>
      <c r="AA29" s="109"/>
      <c r="AB29" s="139"/>
      <c r="AC29" s="133">
        <f>ROUND(IF(IF(O29&gt;12,0.6,O29*0.05)+IF(P29&gt;15,0.05,0)+IF(N29&gt;0,0.6,0)&gt;12,0.6,IF(O29&gt;12,0.6,O29*0.05)+IF(P29&gt;15,0.05,0)+IF(N29&gt;0,0.6,0)),3)</f>
        <v>0</v>
      </c>
      <c r="AD29" s="134"/>
      <c r="AE29" s="134"/>
      <c r="AF29" s="134"/>
      <c r="AG29" s="134"/>
      <c r="AH29" s="134"/>
      <c r="AI29" s="134"/>
      <c r="AJ29" s="134"/>
      <c r="AK29" s="134"/>
      <c r="AL29" s="134"/>
      <c r="AM29" s="134"/>
      <c r="AN29" s="134"/>
      <c r="AO29" s="134"/>
      <c r="AP29" s="134"/>
      <c r="AQ29" s="134"/>
      <c r="AR29" s="134"/>
      <c r="AS29" s="134"/>
      <c r="AT29" s="134"/>
      <c r="AU29" s="134"/>
      <c r="AV29" s="134"/>
      <c r="AW29" s="134"/>
      <c r="AX29" s="134"/>
      <c r="AY29" s="134"/>
      <c r="AZ29" s="134"/>
      <c r="BA29" s="134"/>
      <c r="BB29" s="134"/>
      <c r="BC29" s="134"/>
      <c r="BD29" s="134"/>
      <c r="BE29" s="134"/>
      <c r="BF29" s="134"/>
      <c r="BG29" s="134"/>
      <c r="BH29" s="134"/>
    </row>
    <row r="30" spans="1:60" ht="22.9" thickTop="1" thickBot="1" x14ac:dyDescent="0.6">
      <c r="A30" s="817" t="s">
        <v>109</v>
      </c>
      <c r="B30" s="818"/>
      <c r="C30" s="818"/>
      <c r="D30" s="818"/>
      <c r="E30" s="818"/>
      <c r="F30" s="770" t="str">
        <f>IF(+Anno_1=0,"",+Anno_1)</f>
        <v/>
      </c>
      <c r="G30" s="771"/>
      <c r="H30" s="274" t="s">
        <v>101</v>
      </c>
      <c r="I30" s="718" t="s">
        <v>154</v>
      </c>
      <c r="J30" s="719"/>
      <c r="K30" s="719"/>
      <c r="L30" s="720"/>
      <c r="M30" s="194">
        <f>SUMIFS(M6:M15,G6:G15,"ALTRO",H6:H15,"ENTE")</f>
        <v>0</v>
      </c>
      <c r="N30" s="118">
        <f t="shared" si="39"/>
        <v>0</v>
      </c>
      <c r="O30" s="119">
        <f t="shared" si="40"/>
        <v>0</v>
      </c>
      <c r="P30" s="120">
        <f t="shared" si="41"/>
        <v>0</v>
      </c>
      <c r="Q30" s="113">
        <f t="shared" si="42"/>
        <v>0</v>
      </c>
      <c r="R30" s="113">
        <f t="shared" si="43"/>
        <v>0</v>
      </c>
      <c r="S30" s="113">
        <f t="shared" si="44"/>
        <v>0</v>
      </c>
      <c r="T30" s="113">
        <f t="shared" si="45"/>
        <v>0</v>
      </c>
      <c r="U30" s="113">
        <f t="shared" si="46"/>
        <v>0</v>
      </c>
      <c r="V30" s="113">
        <f t="shared" si="47"/>
        <v>0</v>
      </c>
      <c r="W30" s="113">
        <f t="shared" si="48"/>
        <v>0</v>
      </c>
      <c r="X30" s="113">
        <f t="shared" si="49"/>
        <v>0</v>
      </c>
      <c r="Y30" s="109"/>
      <c r="Z30" s="109"/>
      <c r="AA30" s="109"/>
      <c r="AB30" s="139"/>
      <c r="AC30" s="133">
        <f>ROUND(IF(IF(O30&gt;12,0.6,O30*0.05)+IF(P30&gt;15,0.05,0)+IF(N30&gt;0,0.6,0)&gt;12,0.6,IF(O30&gt;12,0.6,O30*0.05)+IF(P30&gt;15,0.05,0)+IF(N30&gt;0,0.6,0)),3)</f>
        <v>0</v>
      </c>
      <c r="AD30" s="134"/>
      <c r="AE30" s="134"/>
      <c r="AF30" s="134"/>
      <c r="AG30" s="134"/>
      <c r="AH30" s="134"/>
      <c r="AI30" s="134"/>
      <c r="AJ30" s="134"/>
      <c r="AK30" s="134"/>
      <c r="AL30" s="134"/>
      <c r="AM30" s="134"/>
      <c r="AN30" s="134"/>
      <c r="AO30" s="134"/>
      <c r="AP30" s="134"/>
      <c r="AQ30" s="134"/>
      <c r="AR30" s="134"/>
      <c r="AS30" s="134"/>
      <c r="AT30" s="134"/>
      <c r="AU30" s="134"/>
      <c r="AV30" s="134"/>
      <c r="AW30" s="134"/>
      <c r="AX30" s="134"/>
      <c r="AY30" s="134"/>
      <c r="AZ30" s="134"/>
      <c r="BA30" s="134"/>
      <c r="BB30" s="134"/>
      <c r="BC30" s="134"/>
      <c r="BD30" s="134"/>
      <c r="BE30" s="134"/>
      <c r="BF30" s="134"/>
      <c r="BG30" s="134"/>
      <c r="BH30" s="134"/>
    </row>
    <row r="31" spans="1:60" ht="22.9" thickTop="1" thickBot="1" x14ac:dyDescent="0.6">
      <c r="A31" s="819"/>
      <c r="B31" s="820"/>
      <c r="C31" s="820"/>
      <c r="D31" s="820"/>
      <c r="E31" s="820"/>
      <c r="F31" s="772"/>
      <c r="G31" s="773"/>
      <c r="H31" s="668" t="s">
        <v>110</v>
      </c>
      <c r="I31" s="669"/>
      <c r="J31" s="669"/>
      <c r="K31" s="669"/>
      <c r="L31" s="670"/>
      <c r="M31" s="98">
        <f>SUM(M26:M30)</f>
        <v>0</v>
      </c>
      <c r="N31" s="209">
        <f t="shared" si="39"/>
        <v>0</v>
      </c>
      <c r="O31" s="207">
        <f t="shared" si="40"/>
        <v>0</v>
      </c>
      <c r="P31" s="208">
        <f t="shared" si="41"/>
        <v>0</v>
      </c>
      <c r="Q31" s="113">
        <f t="shared" si="42"/>
        <v>0</v>
      </c>
      <c r="R31" s="113">
        <f>M31/365</f>
        <v>0</v>
      </c>
      <c r="S31" s="113">
        <f t="shared" si="44"/>
        <v>0</v>
      </c>
      <c r="T31" s="113">
        <f t="shared" si="45"/>
        <v>0</v>
      </c>
      <c r="U31" s="113">
        <f>M31-T31</f>
        <v>0</v>
      </c>
      <c r="V31" s="113">
        <f t="shared" si="47"/>
        <v>0</v>
      </c>
      <c r="W31" s="113">
        <f t="shared" si="48"/>
        <v>0</v>
      </c>
      <c r="X31" s="113">
        <f t="shared" si="49"/>
        <v>0</v>
      </c>
      <c r="Y31" s="109"/>
      <c r="Z31" s="109"/>
      <c r="AA31" s="109"/>
      <c r="AB31" s="139"/>
      <c r="AC31" s="205">
        <f>IF(SUM(AC26:AC30)&gt;6,6,SUM(AC26:AC30))</f>
        <v>0</v>
      </c>
      <c r="AD31" s="134"/>
      <c r="AE31" s="134"/>
      <c r="AF31" s="134"/>
      <c r="AG31" s="134"/>
      <c r="AH31" s="134"/>
      <c r="AI31" s="134"/>
      <c r="AJ31" s="134"/>
      <c r="AK31" s="134"/>
      <c r="AL31" s="134"/>
      <c r="AM31" s="134"/>
      <c r="AN31" s="134"/>
      <c r="AO31" s="134"/>
      <c r="AP31" s="134"/>
      <c r="AQ31" s="134"/>
      <c r="AR31" s="134"/>
      <c r="AS31" s="134"/>
      <c r="AT31" s="134"/>
      <c r="AU31" s="134"/>
      <c r="AV31" s="134"/>
      <c r="AW31" s="134"/>
      <c r="AX31" s="134"/>
      <c r="AY31" s="134"/>
      <c r="AZ31" s="134"/>
      <c r="BA31" s="134"/>
      <c r="BB31" s="134"/>
      <c r="BC31" s="134"/>
      <c r="BD31" s="134"/>
      <c r="BE31" s="134"/>
      <c r="BF31" s="134"/>
      <c r="BG31" s="134"/>
      <c r="BH31" s="134"/>
    </row>
    <row r="32" spans="1:60" ht="22.9" x14ac:dyDescent="0.4">
      <c r="A32" s="263"/>
      <c r="B32" s="263"/>
      <c r="C32" s="263"/>
      <c r="D32" s="263"/>
      <c r="E32" s="263"/>
      <c r="F32" s="263"/>
      <c r="G32" s="263"/>
      <c r="H32" s="143"/>
      <c r="I32" s="144"/>
      <c r="J32" s="145"/>
      <c r="K32" s="145"/>
      <c r="L32" s="145"/>
      <c r="M32" s="140"/>
      <c r="N32" s="146"/>
      <c r="O32" s="146"/>
      <c r="P32" s="146"/>
      <c r="Q32" s="139"/>
      <c r="R32" s="139"/>
      <c r="S32" s="139"/>
      <c r="T32" s="139"/>
      <c r="U32" s="139"/>
      <c r="V32" s="139"/>
      <c r="W32" s="139"/>
      <c r="X32" s="139"/>
      <c r="Y32" s="139"/>
      <c r="Z32" s="139"/>
      <c r="AA32" s="139"/>
      <c r="AB32" s="139"/>
      <c r="AC32" s="148"/>
      <c r="AD32" s="134"/>
      <c r="AE32" s="134"/>
      <c r="AF32" s="134"/>
      <c r="AG32" s="134"/>
      <c r="AH32" s="134"/>
      <c r="AI32" s="134"/>
      <c r="AJ32" s="134"/>
      <c r="AK32" s="134"/>
      <c r="AL32" s="134"/>
      <c r="AM32" s="134"/>
      <c r="AN32" s="134"/>
      <c r="AO32" s="134"/>
      <c r="AP32" s="134"/>
      <c r="AQ32" s="134"/>
      <c r="AR32" s="134"/>
      <c r="AS32" s="134"/>
      <c r="AT32" s="134"/>
      <c r="AU32" s="134"/>
      <c r="AV32" s="134"/>
      <c r="AW32" s="134"/>
      <c r="AX32" s="134"/>
      <c r="AY32" s="134"/>
      <c r="AZ32" s="134"/>
      <c r="BA32" s="134"/>
      <c r="BB32" s="134"/>
      <c r="BC32" s="134"/>
      <c r="BD32" s="134"/>
      <c r="BE32" s="134"/>
      <c r="BF32" s="134"/>
      <c r="BG32" s="134"/>
      <c r="BH32" s="134"/>
    </row>
    <row r="33" spans="1:60" ht="22.5" thickBot="1" x14ac:dyDescent="0.6">
      <c r="A33" s="263"/>
      <c r="B33" s="263"/>
      <c r="C33" s="263"/>
      <c r="D33" s="263"/>
      <c r="E33" s="263"/>
      <c r="F33" s="263"/>
      <c r="G33" s="263"/>
      <c r="H33" s="139"/>
      <c r="I33" s="139"/>
      <c r="J33" s="139"/>
      <c r="K33" s="139"/>
      <c r="L33" s="139"/>
      <c r="M33" s="140"/>
      <c r="N33" s="141" t="s">
        <v>85</v>
      </c>
      <c r="O33" s="141" t="s">
        <v>86</v>
      </c>
      <c r="P33" s="141" t="s">
        <v>87</v>
      </c>
      <c r="Q33" s="149"/>
      <c r="R33" s="149"/>
      <c r="S33" s="149"/>
      <c r="T33" s="149"/>
      <c r="U33" s="149"/>
      <c r="V33" s="149"/>
      <c r="W33" s="149"/>
      <c r="X33" s="149"/>
      <c r="Y33" s="139"/>
      <c r="Z33" s="139"/>
      <c r="AA33" s="139"/>
      <c r="AB33" s="139"/>
      <c r="AC33" s="142" t="s">
        <v>103</v>
      </c>
      <c r="AD33" s="134"/>
      <c r="AE33" s="134"/>
      <c r="AF33" s="134"/>
      <c r="AG33" s="134"/>
      <c r="AH33" s="134"/>
      <c r="AI33" s="134"/>
      <c r="AJ33" s="134"/>
      <c r="AK33" s="134"/>
      <c r="AL33" s="134"/>
      <c r="AM33" s="134"/>
      <c r="AN33" s="134"/>
      <c r="AO33" s="134"/>
      <c r="AP33" s="134"/>
      <c r="AQ33" s="134"/>
      <c r="AR33" s="134"/>
      <c r="AS33" s="134"/>
      <c r="AT33" s="134"/>
      <c r="AU33" s="134"/>
      <c r="AV33" s="134"/>
      <c r="AW33" s="134"/>
      <c r="AX33" s="134"/>
      <c r="AY33" s="134"/>
      <c r="AZ33" s="134"/>
      <c r="BA33" s="134"/>
      <c r="BB33" s="134"/>
      <c r="BC33" s="134"/>
      <c r="BD33" s="134"/>
      <c r="BE33" s="134"/>
      <c r="BF33" s="134"/>
      <c r="BG33" s="134"/>
      <c r="BH33" s="134"/>
    </row>
    <row r="34" spans="1:60" ht="23.25" thickTop="1" thickBot="1" x14ac:dyDescent="0.6">
      <c r="A34" s="799" t="s">
        <v>102</v>
      </c>
      <c r="B34" s="800"/>
      <c r="C34" s="800"/>
      <c r="D34" s="800"/>
      <c r="E34" s="800"/>
      <c r="F34" s="800"/>
      <c r="G34" s="801"/>
      <c r="H34" s="273" t="s">
        <v>61</v>
      </c>
      <c r="I34" s="718" t="s">
        <v>150</v>
      </c>
      <c r="J34" s="719"/>
      <c r="K34" s="719"/>
      <c r="L34" s="720"/>
      <c r="M34" s="99">
        <f>SUMIFS(M6:M15,G6:G15,"AT",H6:H15,"ss")</f>
        <v>0</v>
      </c>
      <c r="N34" s="130">
        <f t="shared" ref="N34:N39" si="50">FLOOR(R34,1)</f>
        <v>0</v>
      </c>
      <c r="O34" s="131">
        <f t="shared" ref="O34:O39" si="51">FLOOR(V34,1)</f>
        <v>0</v>
      </c>
      <c r="P34" s="132">
        <f t="shared" ref="P34:P39" si="52">U34-X34</f>
        <v>0</v>
      </c>
      <c r="Q34" s="113">
        <f t="shared" ref="Q34:Q39" si="53">T34+X34+Y34</f>
        <v>0</v>
      </c>
      <c r="R34" s="113">
        <f t="shared" ref="R34:R38" si="54">M34/365</f>
        <v>0</v>
      </c>
      <c r="S34" s="113">
        <f t="shared" ref="S34:S39" si="55">FLOOR(R34,1)</f>
        <v>0</v>
      </c>
      <c r="T34" s="113">
        <f t="shared" ref="T34:T39" si="56">S34*365</f>
        <v>0</v>
      </c>
      <c r="U34" s="113">
        <f t="shared" ref="U34:U38" si="57">M34-T34</f>
        <v>0</v>
      </c>
      <c r="V34" s="113">
        <f t="shared" ref="V34:V39" si="58">U34/30</f>
        <v>0</v>
      </c>
      <c r="W34" s="113">
        <f t="shared" ref="W34:W39" si="59">FLOOR(V34,1)</f>
        <v>0</v>
      </c>
      <c r="X34" s="113">
        <f t="shared" ref="X34:X39" si="60">W34*30</f>
        <v>0</v>
      </c>
      <c r="Y34" s="109"/>
      <c r="Z34" s="109"/>
      <c r="AA34" s="109"/>
      <c r="AB34" s="139"/>
      <c r="AC34" s="133">
        <f>ROUND(IF(IF(O34&gt;12,6,O34*0.5)+IF(P34&gt;15,0.5,0)+IF(N34&gt;0,6,0)&gt;12,6,IF(O34&gt;12,6,O34*0.5)+IF(P34&gt;15,0.5,0)+IF(N34&gt;0,6,0)),3)</f>
        <v>0</v>
      </c>
      <c r="AD34" s="134"/>
      <c r="AE34" s="134"/>
      <c r="AF34" s="134"/>
      <c r="AG34" s="134"/>
      <c r="AH34" s="134"/>
      <c r="AI34" s="134"/>
      <c r="AJ34" s="134"/>
      <c r="AK34" s="134"/>
      <c r="AL34" s="134"/>
      <c r="AM34" s="134"/>
      <c r="AN34" s="134"/>
      <c r="AO34" s="134"/>
      <c r="AP34" s="134"/>
      <c r="AQ34" s="134"/>
      <c r="AR34" s="134"/>
      <c r="AS34" s="134"/>
      <c r="AT34" s="134"/>
      <c r="AU34" s="134"/>
      <c r="AV34" s="134"/>
      <c r="AW34" s="134"/>
      <c r="AX34" s="134"/>
      <c r="AY34" s="134"/>
      <c r="AZ34" s="134"/>
      <c r="BA34" s="134"/>
      <c r="BB34" s="134"/>
      <c r="BC34" s="134"/>
      <c r="BD34" s="134"/>
      <c r="BE34" s="134"/>
      <c r="BF34" s="134"/>
      <c r="BG34" s="134"/>
      <c r="BH34" s="134"/>
    </row>
    <row r="35" spans="1:60" ht="22.9" thickTop="1" thickBot="1" x14ac:dyDescent="0.6">
      <c r="A35" s="802" t="s">
        <v>106</v>
      </c>
      <c r="B35" s="803"/>
      <c r="C35" s="803"/>
      <c r="D35" s="803"/>
      <c r="E35" s="803"/>
      <c r="F35" s="803"/>
      <c r="G35" s="804"/>
      <c r="H35" s="273" t="s">
        <v>61</v>
      </c>
      <c r="I35" s="718" t="s">
        <v>100</v>
      </c>
      <c r="J35" s="719"/>
      <c r="K35" s="719"/>
      <c r="L35" s="720"/>
      <c r="M35" s="99">
        <f>SUMIFS(M6:M15,G6:G15,"AT",H6:H15,"NON")</f>
        <v>0</v>
      </c>
      <c r="N35" s="121">
        <f t="shared" si="50"/>
        <v>0</v>
      </c>
      <c r="O35" s="122">
        <f t="shared" si="51"/>
        <v>0</v>
      </c>
      <c r="P35" s="123">
        <f t="shared" si="52"/>
        <v>0</v>
      </c>
      <c r="Q35" s="113">
        <f t="shared" si="53"/>
        <v>0</v>
      </c>
      <c r="R35" s="113">
        <f t="shared" si="54"/>
        <v>0</v>
      </c>
      <c r="S35" s="113">
        <f t="shared" si="55"/>
        <v>0</v>
      </c>
      <c r="T35" s="113">
        <f t="shared" si="56"/>
        <v>0</v>
      </c>
      <c r="U35" s="113">
        <f t="shared" si="57"/>
        <v>0</v>
      </c>
      <c r="V35" s="113">
        <f t="shared" si="58"/>
        <v>0</v>
      </c>
      <c r="W35" s="113">
        <f t="shared" si="59"/>
        <v>0</v>
      </c>
      <c r="X35" s="113">
        <f t="shared" si="60"/>
        <v>0</v>
      </c>
      <c r="Y35" s="109"/>
      <c r="Z35" s="109"/>
      <c r="AA35" s="109"/>
      <c r="AB35" s="139"/>
      <c r="AC35" s="133">
        <f>ROUND(IF(IF(O35&gt;12,3,O35*0.25)+IF(P35&gt;15,0.25,0)+IF(N35&gt;0,3,0)&gt;12,6,IF(O35&gt;12,3,O35*0.25)+IF(P35&gt;15,0.25,0)+IF(N35&gt;0,3,0)),3)</f>
        <v>0</v>
      </c>
      <c r="AD35" s="134"/>
      <c r="AE35" s="134"/>
      <c r="AF35" s="134"/>
      <c r="AG35" s="134"/>
      <c r="AH35" s="134"/>
      <c r="AI35" s="134"/>
      <c r="AJ35" s="134"/>
      <c r="AK35" s="134"/>
      <c r="AL35" s="134"/>
      <c r="AM35" s="134"/>
      <c r="AN35" s="134"/>
      <c r="AO35" s="134"/>
      <c r="AP35" s="134"/>
      <c r="AQ35" s="134"/>
      <c r="AR35" s="134"/>
      <c r="AS35" s="134"/>
      <c r="AT35" s="134"/>
      <c r="AU35" s="134"/>
      <c r="AV35" s="134"/>
      <c r="AW35" s="134"/>
      <c r="AX35" s="134"/>
      <c r="AY35" s="134"/>
      <c r="AZ35" s="134"/>
      <c r="BA35" s="134"/>
      <c r="BB35" s="134"/>
      <c r="BC35" s="134"/>
      <c r="BD35" s="134"/>
      <c r="BE35" s="134"/>
      <c r="BF35" s="134"/>
      <c r="BG35" s="134"/>
      <c r="BH35" s="134"/>
    </row>
    <row r="36" spans="1:60" ht="22.9" thickTop="1" thickBot="1" x14ac:dyDescent="0.6">
      <c r="A36" s="805"/>
      <c r="B36" s="806"/>
      <c r="C36" s="806"/>
      <c r="D36" s="806"/>
      <c r="E36" s="806"/>
      <c r="F36" s="806"/>
      <c r="G36" s="807"/>
      <c r="H36" s="274" t="s">
        <v>101</v>
      </c>
      <c r="I36" s="718" t="s">
        <v>150</v>
      </c>
      <c r="J36" s="719"/>
      <c r="K36" s="719"/>
      <c r="L36" s="720"/>
      <c r="M36" s="99">
        <f>SUMIFS(M6:M15,G6:G15,"ALTRO",H6:H15,"SS")+SUMIFS(M6:M15,G6:G15,"CS",H6:H15,"SS")+SUMIFS(M6:M15,G6:G15,"AA",H6:H15,"SS")</f>
        <v>0</v>
      </c>
      <c r="N36" s="121">
        <f t="shared" si="50"/>
        <v>0</v>
      </c>
      <c r="O36" s="122">
        <f t="shared" si="51"/>
        <v>0</v>
      </c>
      <c r="P36" s="123">
        <f t="shared" si="52"/>
        <v>0</v>
      </c>
      <c r="Q36" s="113">
        <f t="shared" si="53"/>
        <v>0</v>
      </c>
      <c r="R36" s="113">
        <f t="shared" si="54"/>
        <v>0</v>
      </c>
      <c r="S36" s="113">
        <f t="shared" si="55"/>
        <v>0</v>
      </c>
      <c r="T36" s="113">
        <f t="shared" si="56"/>
        <v>0</v>
      </c>
      <c r="U36" s="113">
        <f t="shared" si="57"/>
        <v>0</v>
      </c>
      <c r="V36" s="113">
        <f t="shared" si="58"/>
        <v>0</v>
      </c>
      <c r="W36" s="113">
        <f t="shared" si="59"/>
        <v>0</v>
      </c>
      <c r="X36" s="113">
        <f t="shared" si="60"/>
        <v>0</v>
      </c>
      <c r="Y36" s="109"/>
      <c r="Z36" s="109"/>
      <c r="AA36" s="109"/>
      <c r="AB36" s="139"/>
      <c r="AC36" s="133">
        <f>ROUND(IF(IF(O36&gt;12,1.2,O36*0.1)+IF(P36&gt;15,0.1,0)+IF(N36&gt;0,1.2,0)&gt;12,1.2,IF(O36&gt;12,1.2,O36*0.1)+IF(P36&gt;15,0.1,0)+IF(N36&gt;0,1.2,0)),3)</f>
        <v>0</v>
      </c>
      <c r="AD36" s="134"/>
      <c r="AE36" s="134"/>
      <c r="AF36" s="134"/>
      <c r="AG36" s="134"/>
      <c r="AH36" s="134"/>
      <c r="AI36" s="134"/>
      <c r="AJ36" s="134"/>
      <c r="AK36" s="134"/>
      <c r="AL36" s="134"/>
      <c r="AM36" s="134"/>
      <c r="AN36" s="134"/>
      <c r="AO36" s="134"/>
      <c r="AP36" s="134"/>
      <c r="AQ36" s="134"/>
      <c r="AR36" s="134"/>
      <c r="AS36" s="134"/>
      <c r="AT36" s="134"/>
      <c r="AU36" s="134"/>
      <c r="AV36" s="134"/>
      <c r="AW36" s="134"/>
      <c r="AX36" s="134"/>
      <c r="AY36" s="134"/>
      <c r="AZ36" s="134"/>
      <c r="BA36" s="134"/>
      <c r="BB36" s="134"/>
      <c r="BC36" s="134"/>
      <c r="BD36" s="134"/>
      <c r="BE36" s="134"/>
      <c r="BF36" s="134"/>
      <c r="BG36" s="134"/>
      <c r="BH36" s="134"/>
    </row>
    <row r="37" spans="1:60" ht="22.9" thickTop="1" thickBot="1" x14ac:dyDescent="0.6">
      <c r="A37" s="805"/>
      <c r="B37" s="806"/>
      <c r="C37" s="806"/>
      <c r="D37" s="806"/>
      <c r="E37" s="806"/>
      <c r="F37" s="806"/>
      <c r="G37" s="807"/>
      <c r="H37" s="274" t="s">
        <v>101</v>
      </c>
      <c r="I37" s="718" t="s">
        <v>100</v>
      </c>
      <c r="J37" s="719"/>
      <c r="K37" s="719"/>
      <c r="L37" s="720"/>
      <c r="M37" s="99">
        <f>SUMIFS(M6:M15,G6:G15,"ALTRO",H6:H15,"NON")+          SUMIFS(M6:M15,G6:G15,"cs",H6:H15,"NON")                 +SUMIFS(M6:M15,G6:G15,"Aa",H6:H15,"NON")</f>
        <v>0</v>
      </c>
      <c r="N37" s="121">
        <f t="shared" si="50"/>
        <v>0</v>
      </c>
      <c r="O37" s="122">
        <f t="shared" si="51"/>
        <v>0</v>
      </c>
      <c r="P37" s="123">
        <f t="shared" si="52"/>
        <v>0</v>
      </c>
      <c r="Q37" s="113">
        <f t="shared" si="53"/>
        <v>0</v>
      </c>
      <c r="R37" s="113">
        <f t="shared" si="54"/>
        <v>0</v>
      </c>
      <c r="S37" s="113">
        <f t="shared" si="55"/>
        <v>0</v>
      </c>
      <c r="T37" s="113">
        <f t="shared" si="56"/>
        <v>0</v>
      </c>
      <c r="U37" s="113">
        <f t="shared" si="57"/>
        <v>0</v>
      </c>
      <c r="V37" s="113">
        <f t="shared" si="58"/>
        <v>0</v>
      </c>
      <c r="W37" s="113">
        <f t="shared" si="59"/>
        <v>0</v>
      </c>
      <c r="X37" s="113">
        <f t="shared" si="60"/>
        <v>0</v>
      </c>
      <c r="Y37" s="109"/>
      <c r="Z37" s="109"/>
      <c r="AA37" s="109"/>
      <c r="AB37" s="139"/>
      <c r="AC37" s="133">
        <f>ROUND(IF(IF(O37&gt;12,0.6,O37*0.05)+IF(P37&gt;15,0.05,0)+IF(N37&gt;0,0.6,0)&gt;12,0.6,IF(O37&gt;12,0.6,O37*0.05)+IF(P37&gt;15,0.05,0)+IF(N37&gt;0,0.6,0)),3)</f>
        <v>0</v>
      </c>
      <c r="AD37" s="134"/>
      <c r="AE37" s="134"/>
      <c r="AF37" s="134"/>
      <c r="AG37" s="134"/>
      <c r="AH37" s="134"/>
      <c r="AI37" s="134"/>
      <c r="AJ37" s="134"/>
      <c r="AK37" s="134"/>
      <c r="AL37" s="134"/>
      <c r="AM37" s="134"/>
      <c r="AN37" s="134"/>
      <c r="AO37" s="134"/>
      <c r="AP37" s="134"/>
      <c r="AQ37" s="134"/>
      <c r="AR37" s="134"/>
      <c r="AS37" s="134"/>
      <c r="AT37" s="134"/>
      <c r="AU37" s="134"/>
      <c r="AV37" s="134"/>
      <c r="AW37" s="134"/>
      <c r="AX37" s="134"/>
      <c r="AY37" s="134"/>
      <c r="AZ37" s="134"/>
      <c r="BA37" s="134"/>
      <c r="BB37" s="134"/>
      <c r="BC37" s="134"/>
      <c r="BD37" s="134"/>
      <c r="BE37" s="134"/>
      <c r="BF37" s="134"/>
      <c r="BG37" s="134"/>
      <c r="BH37" s="134"/>
    </row>
    <row r="38" spans="1:60" ht="22.9" thickTop="1" thickBot="1" x14ac:dyDescent="0.6">
      <c r="A38" s="795" t="s">
        <v>109</v>
      </c>
      <c r="B38" s="796"/>
      <c r="C38" s="796"/>
      <c r="D38" s="796"/>
      <c r="E38" s="796"/>
      <c r="F38" s="744" t="str">
        <f>IF(+Anno_1=0,"",+Anno_1)</f>
        <v/>
      </c>
      <c r="G38" s="745"/>
      <c r="H38" s="274" t="s">
        <v>101</v>
      </c>
      <c r="I38" s="718" t="s">
        <v>154</v>
      </c>
      <c r="J38" s="719"/>
      <c r="K38" s="719"/>
      <c r="L38" s="720"/>
      <c r="M38" s="99">
        <f>SUMIFS(M6:M15,G6:G15,"ALTRO",H6:H15,"ENTE")</f>
        <v>0</v>
      </c>
      <c r="N38" s="127">
        <f t="shared" si="50"/>
        <v>0</v>
      </c>
      <c r="O38" s="128">
        <f t="shared" si="51"/>
        <v>0</v>
      </c>
      <c r="P38" s="129">
        <f t="shared" si="52"/>
        <v>0</v>
      </c>
      <c r="Q38" s="113">
        <f t="shared" si="53"/>
        <v>0</v>
      </c>
      <c r="R38" s="113">
        <f t="shared" si="54"/>
        <v>0</v>
      </c>
      <c r="S38" s="113">
        <f t="shared" si="55"/>
        <v>0</v>
      </c>
      <c r="T38" s="113">
        <f t="shared" si="56"/>
        <v>0</v>
      </c>
      <c r="U38" s="113">
        <f t="shared" si="57"/>
        <v>0</v>
      </c>
      <c r="V38" s="113">
        <f t="shared" si="58"/>
        <v>0</v>
      </c>
      <c r="W38" s="113">
        <f t="shared" si="59"/>
        <v>0</v>
      </c>
      <c r="X38" s="113">
        <f t="shared" si="60"/>
        <v>0</v>
      </c>
      <c r="Y38" s="109"/>
      <c r="Z38" s="109"/>
      <c r="AA38" s="109"/>
      <c r="AB38" s="139"/>
      <c r="AC38" s="133">
        <f>ROUND(IF(IF(O38&gt;12,0.6,O38*0.05)+IF(P38&gt;15,0.05,0)+IF(N38&gt;0,0.6,0)&gt;12,0.6,IF(O38&gt;12,0.6,O38*0.05)+IF(P38&gt;15,0.05,0)+IF(N38&gt;0,0.6,0)),3)</f>
        <v>0</v>
      </c>
      <c r="AD38" s="134"/>
      <c r="AE38" s="134"/>
      <c r="AF38" s="134"/>
      <c r="AG38" s="134"/>
      <c r="AH38" s="134"/>
      <c r="AI38" s="134"/>
      <c r="AJ38" s="134"/>
      <c r="AK38" s="134"/>
      <c r="AL38" s="134"/>
      <c r="AM38" s="134"/>
      <c r="AN38" s="134"/>
      <c r="AO38" s="134"/>
      <c r="AP38" s="134"/>
      <c r="AQ38" s="134"/>
      <c r="AR38" s="134"/>
      <c r="AS38" s="134"/>
      <c r="AT38" s="134"/>
      <c r="AU38" s="134"/>
      <c r="AV38" s="134"/>
      <c r="AW38" s="134"/>
      <c r="AX38" s="134"/>
      <c r="AY38" s="134"/>
      <c r="AZ38" s="134"/>
      <c r="BA38" s="134"/>
      <c r="BB38" s="134"/>
      <c r="BC38" s="134"/>
      <c r="BD38" s="134"/>
      <c r="BE38" s="134"/>
      <c r="BF38" s="134"/>
      <c r="BG38" s="134"/>
      <c r="BH38" s="134"/>
    </row>
    <row r="39" spans="1:60" ht="22.9" thickTop="1" thickBot="1" x14ac:dyDescent="0.6">
      <c r="A39" s="797"/>
      <c r="B39" s="798"/>
      <c r="C39" s="798"/>
      <c r="D39" s="798"/>
      <c r="E39" s="798"/>
      <c r="F39" s="746"/>
      <c r="G39" s="747"/>
      <c r="H39" s="668" t="s">
        <v>110</v>
      </c>
      <c r="I39" s="669"/>
      <c r="J39" s="669"/>
      <c r="K39" s="669"/>
      <c r="L39" s="670"/>
      <c r="M39" s="98">
        <f>SUM(M34:M38)</f>
        <v>0</v>
      </c>
      <c r="N39" s="209">
        <f t="shared" si="50"/>
        <v>0</v>
      </c>
      <c r="O39" s="207">
        <f t="shared" si="51"/>
        <v>0</v>
      </c>
      <c r="P39" s="208">
        <f t="shared" si="52"/>
        <v>0</v>
      </c>
      <c r="Q39" s="113">
        <f t="shared" si="53"/>
        <v>0</v>
      </c>
      <c r="R39" s="113">
        <f>M39/365</f>
        <v>0</v>
      </c>
      <c r="S39" s="113">
        <f t="shared" si="55"/>
        <v>0</v>
      </c>
      <c r="T39" s="113">
        <f t="shared" si="56"/>
        <v>0</v>
      </c>
      <c r="U39" s="113">
        <f>M39-T39</f>
        <v>0</v>
      </c>
      <c r="V39" s="113">
        <f t="shared" si="58"/>
        <v>0</v>
      </c>
      <c r="W39" s="113">
        <f t="shared" si="59"/>
        <v>0</v>
      </c>
      <c r="X39" s="113">
        <f t="shared" si="60"/>
        <v>0</v>
      </c>
      <c r="Y39" s="109"/>
      <c r="Z39" s="109"/>
      <c r="AA39" s="109"/>
      <c r="AB39" s="139"/>
      <c r="AC39" s="205">
        <f>IF(SUM(AC34:AC38)&gt;6,6,SUM(AC34:AC38))</f>
        <v>0</v>
      </c>
      <c r="AD39" s="134"/>
      <c r="AE39" s="134"/>
      <c r="AF39" s="134"/>
      <c r="AG39" s="134"/>
      <c r="AH39" s="134"/>
      <c r="AI39" s="134"/>
      <c r="AJ39" s="134"/>
      <c r="AK39" s="134"/>
      <c r="AL39" s="134"/>
      <c r="AM39" s="134"/>
      <c r="AN39" s="134"/>
      <c r="AO39" s="134"/>
      <c r="AP39" s="134"/>
      <c r="AQ39" s="134"/>
      <c r="AR39" s="134"/>
      <c r="AS39" s="134"/>
      <c r="AT39" s="134"/>
      <c r="AU39" s="134"/>
      <c r="AV39" s="134"/>
      <c r="AW39" s="134"/>
      <c r="AX39" s="134"/>
      <c r="AY39" s="134"/>
      <c r="AZ39" s="134"/>
      <c r="BA39" s="134"/>
      <c r="BB39" s="134"/>
      <c r="BC39" s="134"/>
      <c r="BD39" s="134"/>
      <c r="BE39" s="134"/>
      <c r="BF39" s="134"/>
      <c r="BG39" s="134"/>
      <c r="BH39" s="134"/>
    </row>
    <row r="40" spans="1:60" ht="22.9" x14ac:dyDescent="0.4">
      <c r="A40" s="134"/>
      <c r="B40" s="134"/>
      <c r="C40" s="134"/>
      <c r="D40" s="134"/>
      <c r="E40" s="134"/>
      <c r="F40" s="134"/>
      <c r="G40" s="134"/>
      <c r="H40" s="150"/>
      <c r="I40" s="151"/>
      <c r="J40" s="278"/>
      <c r="K40" s="278"/>
      <c r="L40" s="278"/>
      <c r="M40" s="140"/>
      <c r="N40" s="152"/>
      <c r="O40" s="152"/>
      <c r="P40" s="152"/>
      <c r="Q40" s="134"/>
      <c r="R40" s="134"/>
      <c r="S40" s="134"/>
      <c r="T40" s="134"/>
      <c r="U40" s="134"/>
      <c r="V40" s="134"/>
      <c r="W40" s="134"/>
      <c r="X40" s="134"/>
      <c r="Y40" s="134"/>
      <c r="Z40" s="134"/>
      <c r="AA40" s="134"/>
      <c r="AB40" s="134"/>
      <c r="AC40" s="134"/>
      <c r="AD40" s="134"/>
      <c r="AE40" s="134"/>
      <c r="AF40" s="134"/>
      <c r="AG40" s="134"/>
      <c r="AH40" s="134"/>
      <c r="AI40" s="134"/>
      <c r="AJ40" s="134"/>
      <c r="AK40" s="134"/>
      <c r="AL40" s="134"/>
      <c r="AM40" s="134"/>
      <c r="AN40" s="134"/>
      <c r="AO40" s="134"/>
      <c r="AP40" s="134"/>
      <c r="AQ40" s="134"/>
      <c r="AR40" s="134"/>
      <c r="AS40" s="134"/>
      <c r="AT40" s="134"/>
      <c r="AU40" s="134"/>
      <c r="AV40" s="134"/>
      <c r="AW40" s="134"/>
      <c r="AX40" s="134"/>
      <c r="AY40" s="134"/>
      <c r="AZ40" s="134"/>
      <c r="BA40" s="134"/>
      <c r="BB40" s="134"/>
      <c r="BC40" s="134"/>
      <c r="BD40" s="134"/>
      <c r="BE40" s="134"/>
      <c r="BF40" s="134"/>
      <c r="BG40" s="134"/>
      <c r="BH40" s="134"/>
    </row>
    <row r="41" spans="1:60" ht="22.9" x14ac:dyDescent="0.4">
      <c r="A41" s="134"/>
      <c r="B41" s="134"/>
      <c r="C41" s="134"/>
      <c r="D41" s="134"/>
      <c r="E41" s="134"/>
      <c r="F41" s="134"/>
      <c r="G41" s="134"/>
      <c r="H41" s="150"/>
      <c r="I41" s="151"/>
      <c r="J41" s="278"/>
      <c r="K41" s="278"/>
      <c r="L41" s="278"/>
      <c r="M41" s="140"/>
      <c r="N41" s="152"/>
      <c r="O41" s="152"/>
      <c r="P41" s="152"/>
      <c r="Q41" s="134"/>
      <c r="R41" s="134"/>
      <c r="S41" s="134"/>
      <c r="T41" s="134"/>
      <c r="U41" s="134"/>
      <c r="V41" s="134"/>
      <c r="W41" s="134"/>
      <c r="X41" s="134"/>
      <c r="Y41" s="134"/>
      <c r="Z41" s="134"/>
      <c r="AA41" s="134"/>
      <c r="AB41" s="134"/>
      <c r="AC41" s="134"/>
      <c r="AD41" s="134"/>
      <c r="AE41" s="134"/>
      <c r="AF41" s="134"/>
      <c r="AG41" s="134"/>
      <c r="AH41" s="134"/>
      <c r="AI41" s="134"/>
      <c r="AJ41" s="134"/>
      <c r="AK41" s="134"/>
      <c r="AL41" s="134"/>
      <c r="AM41" s="134"/>
      <c r="AN41" s="134"/>
      <c r="AO41" s="134"/>
      <c r="AP41" s="134"/>
      <c r="AQ41" s="134"/>
      <c r="AR41" s="134"/>
      <c r="AS41" s="134"/>
      <c r="AT41" s="134"/>
      <c r="AU41" s="134"/>
      <c r="AV41" s="134"/>
      <c r="AW41" s="134"/>
      <c r="AX41" s="134"/>
      <c r="AY41" s="134"/>
      <c r="AZ41" s="134"/>
      <c r="BA41" s="134"/>
      <c r="BB41" s="134"/>
      <c r="BC41" s="134"/>
      <c r="BD41" s="134"/>
      <c r="BE41" s="134"/>
      <c r="BF41" s="134"/>
      <c r="BG41" s="134"/>
      <c r="BH41" s="134"/>
    </row>
    <row r="42" spans="1:60" x14ac:dyDescent="0.4">
      <c r="A42" s="134"/>
      <c r="B42" s="134"/>
      <c r="C42" s="134"/>
      <c r="D42" s="134"/>
      <c r="E42" s="134"/>
      <c r="F42" s="134"/>
      <c r="G42" s="134"/>
      <c r="H42" s="134"/>
      <c r="I42" s="134"/>
      <c r="J42" s="134"/>
      <c r="K42" s="134"/>
      <c r="L42" s="134"/>
      <c r="M42" s="134"/>
      <c r="N42" s="134"/>
      <c r="O42" s="134"/>
      <c r="P42" s="134"/>
      <c r="Q42" s="134"/>
      <c r="R42" s="134"/>
      <c r="S42" s="134"/>
      <c r="T42" s="134"/>
      <c r="U42" s="134"/>
      <c r="V42" s="134"/>
      <c r="W42" s="134"/>
      <c r="X42" s="134"/>
      <c r="Y42" s="134"/>
      <c r="Z42" s="134"/>
      <c r="AA42" s="134"/>
      <c r="AB42" s="134"/>
      <c r="AC42" s="134"/>
      <c r="AD42" s="134"/>
      <c r="AE42" s="134"/>
      <c r="AF42" s="134"/>
      <c r="AG42" s="134"/>
      <c r="AH42" s="134"/>
      <c r="AI42" s="134"/>
      <c r="AJ42" s="134"/>
      <c r="AK42" s="134"/>
      <c r="AL42" s="134"/>
      <c r="AM42" s="134"/>
      <c r="AN42" s="134"/>
      <c r="AO42" s="134"/>
      <c r="AP42" s="134"/>
      <c r="AQ42" s="134"/>
      <c r="AR42" s="134"/>
      <c r="AS42" s="134"/>
      <c r="AT42" s="134"/>
      <c r="AU42" s="134"/>
      <c r="AV42" s="134"/>
      <c r="AW42" s="134"/>
      <c r="AX42" s="134"/>
      <c r="AY42" s="134"/>
      <c r="AZ42" s="134"/>
      <c r="BA42" s="134"/>
      <c r="BB42" s="134"/>
      <c r="BC42" s="134"/>
      <c r="BD42" s="134"/>
      <c r="BE42" s="134"/>
      <c r="BF42" s="134"/>
      <c r="BG42" s="134"/>
      <c r="BH42" s="134"/>
    </row>
    <row r="43" spans="1:60" x14ac:dyDescent="0.4">
      <c r="A43" s="134"/>
      <c r="B43" s="134"/>
      <c r="C43" s="134"/>
      <c r="D43" s="134"/>
      <c r="E43" s="134"/>
      <c r="F43" s="134"/>
      <c r="G43" s="134"/>
      <c r="H43" s="134"/>
      <c r="I43" s="134"/>
      <c r="J43" s="134"/>
      <c r="K43" s="134"/>
      <c r="L43" s="134"/>
      <c r="M43" s="134"/>
      <c r="N43" s="134"/>
      <c r="O43" s="134"/>
      <c r="P43" s="134"/>
      <c r="Q43" s="134"/>
      <c r="R43" s="134"/>
      <c r="S43" s="134"/>
      <c r="T43" s="134"/>
      <c r="U43" s="134"/>
      <c r="V43" s="134"/>
      <c r="W43" s="134"/>
      <c r="X43" s="134"/>
      <c r="Y43" s="134"/>
      <c r="Z43" s="134"/>
      <c r="AA43" s="134"/>
      <c r="AB43" s="134"/>
      <c r="AC43" s="134"/>
      <c r="AD43" s="134"/>
      <c r="AE43" s="134"/>
      <c r="AF43" s="134"/>
      <c r="AG43" s="134"/>
      <c r="AH43" s="134"/>
      <c r="AI43" s="134"/>
      <c r="AJ43" s="134"/>
      <c r="AK43" s="134"/>
      <c r="AL43" s="134"/>
      <c r="AM43" s="134"/>
      <c r="AN43" s="134"/>
      <c r="AO43" s="134"/>
      <c r="AP43" s="134"/>
      <c r="AQ43" s="134"/>
      <c r="AR43" s="134"/>
      <c r="AS43" s="134"/>
      <c r="AT43" s="134"/>
      <c r="AU43" s="134"/>
      <c r="AV43" s="134"/>
      <c r="AW43" s="134"/>
      <c r="AX43" s="134"/>
      <c r="AY43" s="134"/>
      <c r="AZ43" s="134"/>
      <c r="BA43" s="134"/>
      <c r="BB43" s="134"/>
      <c r="BC43" s="134"/>
      <c r="BD43" s="134"/>
      <c r="BE43" s="134"/>
      <c r="BF43" s="134"/>
      <c r="BG43" s="134"/>
      <c r="BH43" s="134"/>
    </row>
    <row r="44" spans="1:60" x14ac:dyDescent="0.4">
      <c r="A44" s="134"/>
      <c r="B44" s="134"/>
      <c r="C44" s="134"/>
      <c r="D44" s="134"/>
      <c r="E44" s="134"/>
      <c r="F44" s="134"/>
      <c r="G44" s="134"/>
      <c r="H44" s="134"/>
      <c r="I44" s="134"/>
      <c r="J44" s="134"/>
      <c r="K44" s="134"/>
      <c r="L44" s="134"/>
      <c r="M44" s="134"/>
      <c r="N44" s="134"/>
      <c r="O44" s="134"/>
      <c r="P44" s="134"/>
      <c r="Q44" s="134"/>
      <c r="R44" s="134"/>
      <c r="S44" s="134"/>
      <c r="T44" s="134"/>
      <c r="U44" s="134"/>
      <c r="V44" s="134"/>
      <c r="W44" s="134"/>
      <c r="X44" s="134"/>
      <c r="Y44" s="134"/>
      <c r="Z44" s="134"/>
      <c r="AA44" s="134"/>
      <c r="AB44" s="134"/>
      <c r="AC44" s="134"/>
      <c r="AD44" s="134"/>
      <c r="AE44" s="134"/>
      <c r="AF44" s="134"/>
      <c r="AG44" s="134"/>
      <c r="AH44" s="134"/>
      <c r="AI44" s="134"/>
      <c r="AJ44" s="134"/>
      <c r="AK44" s="134"/>
      <c r="AL44" s="134"/>
      <c r="AM44" s="134"/>
      <c r="AN44" s="134"/>
      <c r="AO44" s="134"/>
      <c r="AP44" s="134"/>
      <c r="AQ44" s="134"/>
      <c r="AR44" s="134"/>
      <c r="AS44" s="134"/>
      <c r="AT44" s="134"/>
      <c r="AU44" s="134"/>
      <c r="AV44" s="134"/>
      <c r="AW44" s="134"/>
      <c r="AX44" s="134"/>
      <c r="AY44" s="134"/>
      <c r="AZ44" s="134"/>
      <c r="BA44" s="134"/>
      <c r="BB44" s="134"/>
      <c r="BC44" s="134"/>
      <c r="BD44" s="134"/>
      <c r="BE44" s="134"/>
      <c r="BF44" s="134"/>
      <c r="BG44" s="134"/>
      <c r="BH44" s="134"/>
    </row>
    <row r="45" spans="1:60" x14ac:dyDescent="0.4">
      <c r="A45" s="134"/>
      <c r="B45" s="134"/>
      <c r="C45" s="134"/>
      <c r="D45" s="134"/>
      <c r="E45" s="134"/>
      <c r="F45" s="134"/>
      <c r="G45" s="134"/>
      <c r="H45" s="134"/>
      <c r="I45" s="134"/>
      <c r="J45" s="134"/>
      <c r="K45" s="134"/>
      <c r="L45" s="134"/>
      <c r="M45" s="134"/>
      <c r="N45" s="134"/>
      <c r="O45" s="134"/>
      <c r="P45" s="134"/>
      <c r="Q45" s="134"/>
      <c r="R45" s="134"/>
      <c r="S45" s="134"/>
      <c r="T45" s="134"/>
      <c r="U45" s="134"/>
      <c r="V45" s="134"/>
      <c r="W45" s="134"/>
      <c r="X45" s="134"/>
      <c r="Y45" s="134"/>
      <c r="Z45" s="134"/>
      <c r="AA45" s="134"/>
      <c r="AB45" s="134"/>
      <c r="AC45" s="134"/>
      <c r="AD45" s="134"/>
      <c r="AE45" s="134"/>
      <c r="AF45" s="134"/>
      <c r="AG45" s="134"/>
      <c r="AH45" s="134"/>
      <c r="AI45" s="134"/>
      <c r="AJ45" s="134"/>
      <c r="AK45" s="134"/>
      <c r="AL45" s="134"/>
      <c r="AM45" s="134"/>
      <c r="AN45" s="134"/>
      <c r="AO45" s="134"/>
      <c r="AP45" s="134"/>
      <c r="AQ45" s="134"/>
      <c r="AR45" s="134"/>
      <c r="AS45" s="134"/>
      <c r="AT45" s="134"/>
      <c r="AU45" s="134"/>
      <c r="AV45" s="134"/>
      <c r="AW45" s="134"/>
      <c r="AX45" s="134"/>
      <c r="AY45" s="134"/>
      <c r="AZ45" s="134"/>
      <c r="BA45" s="134"/>
      <c r="BB45" s="134"/>
      <c r="BC45" s="134"/>
      <c r="BD45" s="134"/>
      <c r="BE45" s="134"/>
      <c r="BF45" s="134"/>
      <c r="BG45" s="134"/>
      <c r="BH45" s="134"/>
    </row>
    <row r="46" spans="1:60" x14ac:dyDescent="0.4">
      <c r="A46" s="134"/>
      <c r="B46" s="134"/>
      <c r="C46" s="134"/>
      <c r="D46" s="134"/>
      <c r="E46" s="134"/>
      <c r="F46" s="134"/>
      <c r="G46" s="134"/>
      <c r="H46" s="134"/>
      <c r="I46" s="134"/>
      <c r="J46" s="134"/>
      <c r="K46" s="134"/>
      <c r="L46" s="134"/>
      <c r="M46" s="134"/>
      <c r="N46" s="134"/>
      <c r="O46" s="134"/>
      <c r="P46" s="134"/>
      <c r="Q46" s="134"/>
      <c r="R46" s="134"/>
      <c r="S46" s="134"/>
      <c r="T46" s="134"/>
      <c r="U46" s="134"/>
      <c r="V46" s="134"/>
      <c r="W46" s="134"/>
      <c r="X46" s="134"/>
      <c r="Y46" s="134"/>
      <c r="Z46" s="134"/>
      <c r="AA46" s="134"/>
      <c r="AB46" s="134"/>
      <c r="AC46" s="134"/>
      <c r="AD46" s="134"/>
      <c r="AE46" s="134"/>
      <c r="AF46" s="134"/>
      <c r="AG46" s="134"/>
      <c r="AH46" s="134"/>
      <c r="AI46" s="134"/>
      <c r="AJ46" s="134"/>
      <c r="AK46" s="134"/>
      <c r="AL46" s="134"/>
      <c r="AM46" s="134"/>
      <c r="AN46" s="134"/>
      <c r="AO46" s="134"/>
      <c r="AP46" s="134"/>
      <c r="AQ46" s="134"/>
      <c r="AR46" s="134"/>
      <c r="AS46" s="134"/>
      <c r="AT46" s="134"/>
      <c r="AU46" s="134"/>
      <c r="AV46" s="134"/>
      <c r="AW46" s="134"/>
      <c r="AX46" s="134"/>
      <c r="AY46" s="134"/>
      <c r="AZ46" s="134"/>
      <c r="BA46" s="134"/>
      <c r="BB46" s="134"/>
      <c r="BC46" s="134"/>
      <c r="BD46" s="134"/>
      <c r="BE46" s="134"/>
      <c r="BF46" s="134"/>
      <c r="BG46" s="134"/>
      <c r="BH46" s="134"/>
    </row>
    <row r="47" spans="1:60" x14ac:dyDescent="0.4">
      <c r="A47" s="134"/>
      <c r="B47" s="134"/>
      <c r="C47" s="134"/>
      <c r="D47" s="134"/>
      <c r="E47" s="134"/>
      <c r="F47" s="134"/>
      <c r="G47" s="134"/>
      <c r="H47" s="134"/>
      <c r="I47" s="134"/>
      <c r="J47" s="134"/>
      <c r="K47" s="134"/>
      <c r="L47" s="134"/>
      <c r="M47" s="134"/>
      <c r="N47" s="134"/>
      <c r="O47" s="134"/>
      <c r="P47" s="134"/>
      <c r="Q47" s="134"/>
      <c r="R47" s="134"/>
      <c r="S47" s="134"/>
      <c r="T47" s="134"/>
      <c r="U47" s="134"/>
      <c r="V47" s="134"/>
      <c r="W47" s="134"/>
      <c r="X47" s="134"/>
      <c r="Y47" s="134"/>
      <c r="Z47" s="134"/>
      <c r="AA47" s="134"/>
      <c r="AB47" s="134"/>
      <c r="AC47" s="134"/>
      <c r="AD47" s="134"/>
      <c r="AE47" s="134"/>
      <c r="AF47" s="134"/>
      <c r="AG47" s="134"/>
      <c r="AH47" s="134"/>
      <c r="AI47" s="134"/>
      <c r="AJ47" s="134"/>
      <c r="AK47" s="134"/>
      <c r="AL47" s="134"/>
      <c r="AM47" s="134"/>
      <c r="AN47" s="134"/>
      <c r="AO47" s="134"/>
      <c r="AP47" s="134"/>
      <c r="AQ47" s="134"/>
      <c r="AR47" s="134"/>
      <c r="AS47" s="134"/>
      <c r="AT47" s="134"/>
      <c r="AU47" s="134"/>
      <c r="AV47" s="134"/>
      <c r="AW47" s="134"/>
      <c r="AX47" s="134"/>
      <c r="AY47" s="134"/>
      <c r="AZ47" s="134"/>
      <c r="BA47" s="134"/>
      <c r="BB47" s="134"/>
      <c r="BC47" s="134"/>
      <c r="BD47" s="134"/>
      <c r="BE47" s="134"/>
      <c r="BF47" s="134"/>
      <c r="BG47" s="134"/>
      <c r="BH47" s="134"/>
    </row>
    <row r="48" spans="1:60" x14ac:dyDescent="0.4">
      <c r="A48" s="134"/>
      <c r="B48" s="134"/>
      <c r="C48" s="134"/>
      <c r="D48" s="134"/>
      <c r="E48" s="134"/>
      <c r="F48" s="134"/>
      <c r="G48" s="134"/>
      <c r="H48" s="134"/>
      <c r="I48" s="134"/>
      <c r="J48" s="134"/>
      <c r="K48" s="134"/>
      <c r="L48" s="134"/>
      <c r="M48" s="134"/>
      <c r="N48" s="134"/>
      <c r="O48" s="134"/>
      <c r="P48" s="134"/>
      <c r="Q48" s="134"/>
      <c r="R48" s="134"/>
      <c r="S48" s="134"/>
      <c r="T48" s="134"/>
      <c r="U48" s="134"/>
      <c r="V48" s="134"/>
      <c r="W48" s="134"/>
      <c r="X48" s="134"/>
      <c r="Y48" s="134"/>
      <c r="Z48" s="134"/>
      <c r="AA48" s="134"/>
      <c r="AB48" s="134"/>
      <c r="AC48" s="134"/>
      <c r="AD48" s="134"/>
      <c r="AE48" s="134"/>
      <c r="AF48" s="134"/>
      <c r="AG48" s="134"/>
      <c r="AH48" s="134"/>
      <c r="AI48" s="134"/>
      <c r="AJ48" s="134"/>
      <c r="AK48" s="134"/>
      <c r="AL48" s="134"/>
      <c r="AM48" s="134"/>
      <c r="AN48" s="134"/>
      <c r="AO48" s="134"/>
      <c r="AP48" s="134"/>
      <c r="AQ48" s="134"/>
      <c r="AR48" s="134"/>
      <c r="AS48" s="134"/>
      <c r="AT48" s="134"/>
      <c r="AU48" s="134"/>
      <c r="AV48" s="134"/>
      <c r="AW48" s="134"/>
      <c r="AX48" s="134"/>
      <c r="AY48" s="134"/>
      <c r="AZ48" s="134"/>
      <c r="BA48" s="134"/>
      <c r="BB48" s="134"/>
      <c r="BC48" s="134"/>
      <c r="BD48" s="134"/>
      <c r="BE48" s="134"/>
      <c r="BF48" s="134"/>
      <c r="BG48" s="134"/>
      <c r="BH48" s="134"/>
    </row>
    <row r="49" spans="1:60" x14ac:dyDescent="0.4">
      <c r="A49" s="134"/>
      <c r="B49" s="134"/>
      <c r="C49" s="134"/>
      <c r="D49" s="134"/>
      <c r="E49" s="134"/>
      <c r="F49" s="134"/>
      <c r="G49" s="134"/>
      <c r="H49" s="134"/>
      <c r="I49" s="134"/>
      <c r="J49" s="134"/>
      <c r="K49" s="134"/>
      <c r="L49" s="134"/>
      <c r="M49" s="134"/>
      <c r="N49" s="134"/>
      <c r="O49" s="134"/>
      <c r="P49" s="134"/>
      <c r="Q49" s="134"/>
      <c r="R49" s="134"/>
      <c r="S49" s="134"/>
      <c r="T49" s="134"/>
      <c r="U49" s="134"/>
      <c r="V49" s="134"/>
      <c r="W49" s="134"/>
      <c r="X49" s="134"/>
      <c r="Y49" s="134"/>
      <c r="Z49" s="134"/>
      <c r="AA49" s="134"/>
      <c r="AB49" s="134"/>
      <c r="AC49" s="134"/>
      <c r="AD49" s="134"/>
      <c r="AE49" s="134"/>
      <c r="AF49" s="134"/>
      <c r="AG49" s="134"/>
      <c r="AH49" s="134"/>
      <c r="AI49" s="134"/>
      <c r="AJ49" s="134"/>
      <c r="AK49" s="134"/>
      <c r="AL49" s="134"/>
      <c r="AM49" s="134"/>
      <c r="AN49" s="134"/>
      <c r="AO49" s="134"/>
      <c r="AP49" s="134"/>
      <c r="AQ49" s="134"/>
      <c r="AR49" s="134"/>
      <c r="AS49" s="134"/>
      <c r="AT49" s="134"/>
      <c r="AU49" s="134"/>
      <c r="AV49" s="134"/>
      <c r="AW49" s="134"/>
      <c r="AX49" s="134"/>
      <c r="AY49" s="134"/>
      <c r="AZ49" s="134"/>
      <c r="BA49" s="134"/>
      <c r="BB49" s="134"/>
      <c r="BC49" s="134"/>
      <c r="BD49" s="134"/>
      <c r="BE49" s="134"/>
      <c r="BF49" s="134"/>
      <c r="BG49" s="134"/>
      <c r="BH49" s="134"/>
    </row>
    <row r="50" spans="1:60" x14ac:dyDescent="0.4">
      <c r="A50" s="134"/>
      <c r="B50" s="134"/>
      <c r="C50" s="134"/>
      <c r="D50" s="134"/>
      <c r="E50" s="134"/>
      <c r="F50" s="134"/>
      <c r="G50" s="134"/>
      <c r="H50" s="134"/>
      <c r="I50" s="134"/>
      <c r="J50" s="134"/>
      <c r="K50" s="134"/>
      <c r="L50" s="134"/>
      <c r="M50" s="134"/>
      <c r="N50" s="134"/>
      <c r="O50" s="134"/>
      <c r="P50" s="134"/>
      <c r="Q50" s="134"/>
      <c r="R50" s="134"/>
      <c r="S50" s="134"/>
      <c r="T50" s="134"/>
      <c r="U50" s="134"/>
      <c r="V50" s="134"/>
      <c r="W50" s="134"/>
      <c r="X50" s="134"/>
      <c r="Y50" s="134"/>
      <c r="Z50" s="134"/>
      <c r="AA50" s="134"/>
      <c r="AB50" s="134"/>
      <c r="AC50" s="134"/>
      <c r="AD50" s="134"/>
      <c r="AE50" s="134"/>
      <c r="AF50" s="134"/>
      <c r="AG50" s="134"/>
      <c r="AH50" s="134"/>
      <c r="AI50" s="134"/>
      <c r="AJ50" s="134"/>
      <c r="AK50" s="134"/>
      <c r="AL50" s="134"/>
      <c r="AM50" s="134"/>
      <c r="AN50" s="134"/>
      <c r="AO50" s="134"/>
      <c r="AP50" s="134"/>
      <c r="AQ50" s="134"/>
      <c r="AR50" s="134"/>
      <c r="AS50" s="134"/>
      <c r="AT50" s="134"/>
      <c r="AU50" s="134"/>
      <c r="AV50" s="134"/>
      <c r="AW50" s="134"/>
      <c r="AX50" s="134"/>
      <c r="AY50" s="134"/>
      <c r="AZ50" s="134"/>
      <c r="BA50" s="134"/>
      <c r="BB50" s="134"/>
      <c r="BC50" s="134"/>
      <c r="BD50" s="134"/>
      <c r="BE50" s="134"/>
      <c r="BF50" s="134"/>
      <c r="BG50" s="134"/>
      <c r="BH50" s="134"/>
    </row>
    <row r="51" spans="1:60" x14ac:dyDescent="0.4">
      <c r="A51" s="134"/>
      <c r="B51" s="134"/>
      <c r="C51" s="134"/>
      <c r="D51" s="134"/>
      <c r="E51" s="134"/>
      <c r="F51" s="134"/>
      <c r="G51" s="134"/>
      <c r="H51" s="134"/>
      <c r="I51" s="134"/>
      <c r="J51" s="134"/>
      <c r="K51" s="134"/>
      <c r="L51" s="134"/>
      <c r="M51" s="134"/>
      <c r="N51" s="134"/>
      <c r="O51" s="134"/>
      <c r="P51" s="134"/>
      <c r="Q51" s="134"/>
      <c r="R51" s="134"/>
      <c r="S51" s="134"/>
      <c r="T51" s="134"/>
      <c r="U51" s="134"/>
      <c r="V51" s="134"/>
      <c r="W51" s="134"/>
      <c r="X51" s="134"/>
      <c r="Y51" s="134"/>
      <c r="Z51" s="134"/>
      <c r="AA51" s="134"/>
      <c r="AB51" s="134"/>
      <c r="AC51" s="134"/>
      <c r="AD51" s="134"/>
      <c r="AE51" s="134"/>
      <c r="AF51" s="134"/>
      <c r="AG51" s="134"/>
      <c r="AH51" s="134"/>
      <c r="AI51" s="134"/>
      <c r="AJ51" s="134"/>
      <c r="AK51" s="134"/>
      <c r="AL51" s="134"/>
      <c r="AM51" s="134"/>
      <c r="AN51" s="134"/>
      <c r="AO51" s="134"/>
      <c r="AP51" s="134"/>
      <c r="AQ51" s="134"/>
      <c r="AR51" s="134"/>
      <c r="AS51" s="134"/>
      <c r="AT51" s="134"/>
      <c r="AU51" s="134"/>
      <c r="AV51" s="134"/>
      <c r="AW51" s="134"/>
      <c r="AX51" s="134"/>
      <c r="AY51" s="134"/>
      <c r="AZ51" s="134"/>
      <c r="BA51" s="134"/>
      <c r="BB51" s="134"/>
      <c r="BC51" s="134"/>
      <c r="BD51" s="134"/>
      <c r="BE51" s="134"/>
      <c r="BF51" s="134"/>
      <c r="BG51" s="134"/>
      <c r="BH51" s="134"/>
    </row>
    <row r="52" spans="1:60" x14ac:dyDescent="0.4">
      <c r="A52" s="134"/>
      <c r="B52" s="134"/>
      <c r="C52" s="134"/>
      <c r="D52" s="134"/>
      <c r="E52" s="134"/>
      <c r="F52" s="134"/>
      <c r="G52" s="134"/>
      <c r="H52" s="134"/>
      <c r="I52" s="134"/>
      <c r="J52" s="134"/>
      <c r="K52" s="134"/>
      <c r="L52" s="134"/>
      <c r="M52" s="134"/>
      <c r="N52" s="134"/>
      <c r="O52" s="134"/>
      <c r="P52" s="134"/>
      <c r="Q52" s="134"/>
      <c r="R52" s="134"/>
      <c r="S52" s="134"/>
      <c r="T52" s="134"/>
      <c r="U52" s="134"/>
      <c r="V52" s="134"/>
      <c r="W52" s="134"/>
      <c r="X52" s="134"/>
      <c r="Y52" s="134"/>
      <c r="Z52" s="134"/>
      <c r="AA52" s="134"/>
      <c r="AB52" s="134"/>
      <c r="AC52" s="134"/>
      <c r="AD52" s="134"/>
      <c r="AE52" s="134"/>
      <c r="AF52" s="134"/>
      <c r="AG52" s="134"/>
      <c r="AH52" s="134"/>
      <c r="AI52" s="134"/>
      <c r="AJ52" s="134"/>
      <c r="AK52" s="134"/>
      <c r="AL52" s="134"/>
      <c r="AM52" s="134"/>
      <c r="AN52" s="134"/>
      <c r="AO52" s="134"/>
      <c r="AP52" s="134"/>
      <c r="AQ52" s="134"/>
      <c r="AR52" s="134"/>
      <c r="AS52" s="134"/>
      <c r="AT52" s="134"/>
      <c r="AU52" s="134"/>
      <c r="AV52" s="134"/>
      <c r="AW52" s="134"/>
      <c r="AX52" s="134"/>
      <c r="AY52" s="134"/>
      <c r="AZ52" s="134"/>
      <c r="BA52" s="134"/>
      <c r="BB52" s="134"/>
      <c r="BC52" s="134"/>
      <c r="BD52" s="134"/>
      <c r="BE52" s="134"/>
      <c r="BF52" s="134"/>
      <c r="BG52" s="134"/>
      <c r="BH52" s="134"/>
    </row>
    <row r="53" spans="1:60" x14ac:dyDescent="0.4">
      <c r="A53" s="134"/>
      <c r="B53" s="134"/>
      <c r="C53" s="134"/>
      <c r="D53" s="134"/>
      <c r="E53" s="134"/>
      <c r="F53" s="134"/>
      <c r="G53" s="134"/>
      <c r="H53" s="134"/>
      <c r="I53" s="134"/>
      <c r="J53" s="134"/>
      <c r="K53" s="134"/>
      <c r="L53" s="134"/>
      <c r="M53" s="134"/>
      <c r="N53" s="134"/>
      <c r="O53" s="134"/>
      <c r="P53" s="134"/>
      <c r="Q53" s="134"/>
      <c r="R53" s="134"/>
      <c r="S53" s="134"/>
      <c r="T53" s="134"/>
      <c r="U53" s="134"/>
      <c r="V53" s="134"/>
      <c r="W53" s="134"/>
      <c r="X53" s="134"/>
      <c r="Y53" s="134"/>
      <c r="Z53" s="134"/>
      <c r="AA53" s="134"/>
      <c r="AB53" s="134"/>
      <c r="AC53" s="134"/>
      <c r="AD53" s="134"/>
      <c r="AE53" s="134"/>
      <c r="AF53" s="134"/>
      <c r="AG53" s="134"/>
      <c r="AH53" s="134"/>
      <c r="AI53" s="134"/>
      <c r="AJ53" s="134"/>
      <c r="AK53" s="134"/>
      <c r="AL53" s="134"/>
      <c r="AM53" s="134"/>
      <c r="AN53" s="134"/>
      <c r="AO53" s="134"/>
      <c r="AP53" s="134"/>
      <c r="AQ53" s="134"/>
      <c r="AR53" s="134"/>
      <c r="AS53" s="134"/>
      <c r="AT53" s="134"/>
      <c r="AU53" s="134"/>
      <c r="AV53" s="134"/>
      <c r="AW53" s="134"/>
      <c r="AX53" s="134"/>
      <c r="AY53" s="134"/>
      <c r="AZ53" s="134"/>
      <c r="BA53" s="134"/>
      <c r="BB53" s="134"/>
      <c r="BC53" s="134"/>
      <c r="BD53" s="134"/>
      <c r="BE53" s="134"/>
      <c r="BF53" s="134"/>
      <c r="BG53" s="134"/>
      <c r="BH53" s="134"/>
    </row>
    <row r="54" spans="1:60" x14ac:dyDescent="0.4">
      <c r="A54" s="134"/>
      <c r="B54" s="134"/>
      <c r="C54" s="134"/>
      <c r="D54" s="134"/>
      <c r="E54" s="134"/>
      <c r="F54" s="134"/>
      <c r="G54" s="134"/>
      <c r="H54" s="134"/>
      <c r="I54" s="134"/>
      <c r="J54" s="134"/>
      <c r="K54" s="134"/>
      <c r="L54" s="134"/>
      <c r="M54" s="134"/>
      <c r="N54" s="134"/>
      <c r="O54" s="134"/>
      <c r="P54" s="134"/>
      <c r="Q54" s="134"/>
      <c r="R54" s="134"/>
      <c r="S54" s="134"/>
      <c r="T54" s="134"/>
      <c r="U54" s="134"/>
      <c r="V54" s="134"/>
      <c r="W54" s="134"/>
      <c r="X54" s="134"/>
      <c r="Y54" s="134"/>
      <c r="Z54" s="134"/>
      <c r="AA54" s="134"/>
      <c r="AB54" s="134"/>
      <c r="AC54" s="134"/>
      <c r="AD54" s="134"/>
      <c r="AE54" s="134"/>
      <c r="AF54" s="134"/>
      <c r="AG54" s="134"/>
      <c r="AH54" s="134"/>
      <c r="AI54" s="134"/>
      <c r="AJ54" s="134"/>
      <c r="AK54" s="134"/>
      <c r="AL54" s="134"/>
      <c r="AM54" s="134"/>
      <c r="AN54" s="134"/>
      <c r="AO54" s="134"/>
      <c r="AP54" s="134"/>
      <c r="AQ54" s="134"/>
      <c r="AR54" s="134"/>
      <c r="AS54" s="134"/>
      <c r="AT54" s="134"/>
      <c r="AU54" s="134"/>
      <c r="AV54" s="134"/>
      <c r="AW54" s="134"/>
      <c r="AX54" s="134"/>
      <c r="AY54" s="134"/>
      <c r="AZ54" s="134"/>
      <c r="BA54" s="134"/>
      <c r="BB54" s="134"/>
      <c r="BC54" s="134"/>
      <c r="BD54" s="134"/>
      <c r="BE54" s="134"/>
      <c r="BF54" s="134"/>
      <c r="BG54" s="134"/>
      <c r="BH54" s="134"/>
    </row>
    <row r="55" spans="1:60" x14ac:dyDescent="0.4">
      <c r="A55" s="134"/>
      <c r="B55" s="134"/>
      <c r="C55" s="134"/>
      <c r="D55" s="134"/>
      <c r="E55" s="134"/>
      <c r="F55" s="134"/>
      <c r="G55" s="134"/>
      <c r="H55" s="134"/>
      <c r="I55" s="134"/>
      <c r="J55" s="134"/>
      <c r="K55" s="134"/>
      <c r="L55" s="134"/>
      <c r="M55" s="134"/>
      <c r="N55" s="134"/>
      <c r="O55" s="134"/>
      <c r="P55" s="134"/>
      <c r="Q55" s="134"/>
      <c r="R55" s="134"/>
      <c r="S55" s="134"/>
      <c r="T55" s="134"/>
      <c r="U55" s="134"/>
      <c r="V55" s="134"/>
      <c r="W55" s="134"/>
      <c r="X55" s="134"/>
      <c r="Y55" s="134"/>
      <c r="Z55" s="134"/>
      <c r="AA55" s="134"/>
      <c r="AB55" s="134"/>
      <c r="AC55" s="134"/>
      <c r="AD55" s="134"/>
      <c r="AE55" s="134"/>
      <c r="AF55" s="134"/>
      <c r="AG55" s="134"/>
      <c r="AH55" s="134"/>
      <c r="AI55" s="134"/>
      <c r="AJ55" s="134"/>
      <c r="AK55" s="134"/>
      <c r="AL55" s="134"/>
      <c r="AM55" s="134"/>
      <c r="AN55" s="134"/>
      <c r="AO55" s="134"/>
      <c r="AP55" s="134"/>
      <c r="AQ55" s="134"/>
      <c r="AR55" s="134"/>
      <c r="AS55" s="134"/>
      <c r="AT55" s="134"/>
      <c r="AU55" s="134"/>
      <c r="AV55" s="134"/>
      <c r="AW55" s="134"/>
      <c r="AX55" s="134"/>
      <c r="AY55" s="134"/>
      <c r="AZ55" s="134"/>
      <c r="BA55" s="134"/>
      <c r="BB55" s="134"/>
      <c r="BC55" s="134"/>
      <c r="BD55" s="134"/>
      <c r="BE55" s="134"/>
      <c r="BF55" s="134"/>
      <c r="BG55" s="134"/>
      <c r="BH55" s="134"/>
    </row>
    <row r="56" spans="1:60" x14ac:dyDescent="0.4">
      <c r="A56" s="134"/>
      <c r="B56" s="134"/>
      <c r="C56" s="134"/>
      <c r="D56" s="134"/>
      <c r="E56" s="134"/>
      <c r="F56" s="134"/>
      <c r="G56" s="134"/>
      <c r="H56" s="134"/>
      <c r="I56" s="134"/>
      <c r="J56" s="134"/>
      <c r="K56" s="134"/>
      <c r="L56" s="134"/>
      <c r="M56" s="134"/>
      <c r="N56" s="134"/>
      <c r="O56" s="134"/>
      <c r="P56" s="134"/>
      <c r="Q56" s="134"/>
      <c r="R56" s="134"/>
      <c r="S56" s="134"/>
      <c r="T56" s="134"/>
      <c r="U56" s="134"/>
      <c r="V56" s="134"/>
      <c r="W56" s="134"/>
      <c r="X56" s="134"/>
      <c r="Y56" s="134"/>
      <c r="Z56" s="134"/>
      <c r="AA56" s="134"/>
      <c r="AB56" s="134"/>
      <c r="AC56" s="134"/>
      <c r="AD56" s="134"/>
      <c r="AE56" s="134"/>
      <c r="AF56" s="134"/>
      <c r="AG56" s="134"/>
      <c r="AH56" s="134"/>
      <c r="AI56" s="134"/>
      <c r="AJ56" s="134"/>
      <c r="AK56" s="134"/>
      <c r="AL56" s="134"/>
      <c r="AM56" s="134"/>
      <c r="AN56" s="134"/>
      <c r="AO56" s="134"/>
      <c r="AP56" s="134"/>
      <c r="AQ56" s="134"/>
      <c r="AR56" s="134"/>
      <c r="AS56" s="134"/>
      <c r="AT56" s="134"/>
      <c r="AU56" s="134"/>
      <c r="AV56" s="134"/>
      <c r="AW56" s="134"/>
      <c r="AX56" s="134"/>
      <c r="AY56" s="134"/>
      <c r="AZ56" s="134"/>
      <c r="BA56" s="134"/>
      <c r="BB56" s="134"/>
      <c r="BC56" s="134"/>
      <c r="BD56" s="134"/>
      <c r="BE56" s="134"/>
      <c r="BF56" s="134"/>
      <c r="BG56" s="134"/>
      <c r="BH56" s="134"/>
    </row>
  </sheetData>
  <sheetProtection algorithmName="SHA-512" hashValue="pcQtAUbEwGnK6SkRwsYuqgWIrhQQxcjVkXdECsrPFnfK83WN9MPH5NbyEW2p+pZCfUZX21oR0osSAR65kH76ew==" saltValue="Dd6it634UiycCWXn7DbCrA==" spinCount="100000" sheet="1" objects="1" scenarios="1"/>
  <mergeCells count="70">
    <mergeCell ref="A38:E39"/>
    <mergeCell ref="F38:G39"/>
    <mergeCell ref="I38:L38"/>
    <mergeCell ref="H39:L39"/>
    <mergeCell ref="A34:G34"/>
    <mergeCell ref="I34:L34"/>
    <mergeCell ref="A35:G37"/>
    <mergeCell ref="I35:L35"/>
    <mergeCell ref="I36:L36"/>
    <mergeCell ref="I37:L37"/>
    <mergeCell ref="A27:G29"/>
    <mergeCell ref="I27:L27"/>
    <mergeCell ref="I28:L28"/>
    <mergeCell ref="I29:L29"/>
    <mergeCell ref="A30:E31"/>
    <mergeCell ref="F30:G31"/>
    <mergeCell ref="I30:L30"/>
    <mergeCell ref="H31:L31"/>
    <mergeCell ref="A22:E23"/>
    <mergeCell ref="F22:G23"/>
    <mergeCell ref="I22:L22"/>
    <mergeCell ref="H23:L23"/>
    <mergeCell ref="A26:G26"/>
    <mergeCell ref="I26:L26"/>
    <mergeCell ref="A18:G18"/>
    <mergeCell ref="I18:L18"/>
    <mergeCell ref="A19:G21"/>
    <mergeCell ref="I19:L19"/>
    <mergeCell ref="I20:L20"/>
    <mergeCell ref="I21:L21"/>
    <mergeCell ref="H10:L10"/>
    <mergeCell ref="AD10:AD13"/>
    <mergeCell ref="AE10:AG15"/>
    <mergeCell ref="H14:L14"/>
    <mergeCell ref="H15:L15"/>
    <mergeCell ref="H11:L11"/>
    <mergeCell ref="H12:L12"/>
    <mergeCell ref="H13:L13"/>
    <mergeCell ref="N4:P4"/>
    <mergeCell ref="AC4:AC5"/>
    <mergeCell ref="H8:L8"/>
    <mergeCell ref="AE8:AG8"/>
    <mergeCell ref="H9:L9"/>
    <mergeCell ref="A1:B2"/>
    <mergeCell ref="C1:C2"/>
    <mergeCell ref="F1:J2"/>
    <mergeCell ref="K1:AC2"/>
    <mergeCell ref="H3:L3"/>
    <mergeCell ref="AI12:AN13"/>
    <mergeCell ref="A4:A5"/>
    <mergeCell ref="B4:B5"/>
    <mergeCell ref="C4:C5"/>
    <mergeCell ref="D4:D5"/>
    <mergeCell ref="E4:E5"/>
    <mergeCell ref="AE4:AG6"/>
    <mergeCell ref="A6:A15"/>
    <mergeCell ref="H6:L6"/>
    <mergeCell ref="AC6:AC15"/>
    <mergeCell ref="H7:L7"/>
    <mergeCell ref="AE7:AG7"/>
    <mergeCell ref="F4:F5"/>
    <mergeCell ref="G4:G5"/>
    <mergeCell ref="H4:L5"/>
    <mergeCell ref="M4:M5"/>
    <mergeCell ref="AF2:AG2"/>
    <mergeCell ref="AI4:AN4"/>
    <mergeCell ref="AI6:AN6"/>
    <mergeCell ref="AI10:AN10"/>
    <mergeCell ref="AI11:AN11"/>
    <mergeCell ref="AI1:AN2"/>
  </mergeCells>
  <pageMargins left="0.7" right="0.7" top="0.75" bottom="0.75" header="0.3" footer="0.3"/>
  <pageSetup paperSize="9" scale="60" fitToHeight="0"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oglio21">
    <pageSetUpPr fitToPage="1"/>
  </sheetPr>
  <dimension ref="A1:BC56"/>
  <sheetViews>
    <sheetView zoomScale="75" zoomScaleNormal="75" workbookViewId="0">
      <selection activeCell="C1" sqref="C1:C2"/>
    </sheetView>
  </sheetViews>
  <sheetFormatPr defaultRowHeight="13.15" x14ac:dyDescent="0.4"/>
  <cols>
    <col min="1" max="1" width="7" customWidth="1"/>
    <col min="2" max="2" width="3.85546875" customWidth="1"/>
    <col min="3" max="3" width="28.640625" customWidth="1"/>
    <col min="4" max="5" width="18.85546875" customWidth="1"/>
    <col min="6" max="6" width="15.640625" customWidth="1"/>
    <col min="7" max="7" width="12.640625" customWidth="1"/>
    <col min="8" max="8" width="5.640625" customWidth="1"/>
    <col min="9" max="12" width="1.85546875" customWidth="1"/>
    <col min="13" max="13" width="9.640625" customWidth="1"/>
    <col min="14" max="16" width="6.140625" customWidth="1"/>
    <col min="17" max="26" width="0" hidden="1" customWidth="1"/>
    <col min="27" max="27" width="0.140625" customWidth="1"/>
    <col min="28" max="28" width="2" customWidth="1"/>
    <col min="29" max="29" width="12.640625" customWidth="1"/>
    <col min="30" max="30" width="2.640625" customWidth="1"/>
    <col min="31" max="31" width="20.35546875" customWidth="1"/>
    <col min="32" max="32" width="1.640625" customWidth="1"/>
    <col min="33" max="33" width="6.640625" customWidth="1"/>
    <col min="34" max="34" width="2.640625" customWidth="1"/>
    <col min="39" max="39" width="2.640625" customWidth="1"/>
  </cols>
  <sheetData>
    <row r="1" spans="1:55" ht="25.35" customHeight="1" thickBot="1" x14ac:dyDescent="0.45">
      <c r="A1" s="704" t="s">
        <v>108</v>
      </c>
      <c r="B1" s="705"/>
      <c r="C1" s="708"/>
      <c r="D1" s="210" t="s">
        <v>84</v>
      </c>
      <c r="E1" s="211" t="s">
        <v>5</v>
      </c>
      <c r="F1" s="727" t="s">
        <v>142</v>
      </c>
      <c r="G1" s="728"/>
      <c r="H1" s="728"/>
      <c r="I1" s="728"/>
      <c r="J1" s="728"/>
      <c r="K1" s="721" t="str">
        <f>IF(+'SCHEDE '!B2=0,"Inserire il nome nel file SCHEDE",+'SCHEDE '!B2)</f>
        <v/>
      </c>
      <c r="L1" s="722"/>
      <c r="M1" s="722"/>
      <c r="N1" s="722"/>
      <c r="O1" s="722"/>
      <c r="P1" s="722"/>
      <c r="Q1" s="722"/>
      <c r="R1" s="722"/>
      <c r="S1" s="722"/>
      <c r="T1" s="722"/>
      <c r="U1" s="722"/>
      <c r="V1" s="722"/>
      <c r="W1" s="722"/>
      <c r="X1" s="722"/>
      <c r="Y1" s="722"/>
      <c r="Z1" s="722"/>
      <c r="AA1" s="722"/>
      <c r="AB1" s="722"/>
      <c r="AC1" s="723"/>
      <c r="AD1" s="134"/>
      <c r="AE1" s="134"/>
      <c r="AF1" s="134"/>
      <c r="AG1" s="134"/>
      <c r="AH1" s="134"/>
      <c r="AI1" s="774" t="s">
        <v>230</v>
      </c>
      <c r="AJ1" s="775"/>
      <c r="AK1" s="775"/>
      <c r="AL1" s="775"/>
      <c r="AM1" s="775"/>
      <c r="AN1" s="776"/>
      <c r="AO1" s="134"/>
      <c r="AP1" s="134"/>
      <c r="AQ1" s="134"/>
      <c r="AR1" s="134"/>
      <c r="AS1" s="134"/>
      <c r="AT1" s="134"/>
      <c r="AU1" s="134"/>
      <c r="AV1" s="134"/>
      <c r="AW1" s="134"/>
      <c r="AX1" s="134"/>
      <c r="AY1" s="134"/>
      <c r="AZ1" s="134"/>
      <c r="BA1" s="134"/>
      <c r="BB1" s="134"/>
      <c r="BC1" s="134"/>
    </row>
    <row r="2" spans="1:55" ht="25.35" customHeight="1" thickBot="1" x14ac:dyDescent="0.45">
      <c r="A2" s="706"/>
      <c r="B2" s="707"/>
      <c r="C2" s="709"/>
      <c r="D2" s="192"/>
      <c r="E2" s="193"/>
      <c r="F2" s="729"/>
      <c r="G2" s="730"/>
      <c r="H2" s="730"/>
      <c r="I2" s="730"/>
      <c r="J2" s="730"/>
      <c r="K2" s="724"/>
      <c r="L2" s="725"/>
      <c r="M2" s="725"/>
      <c r="N2" s="725"/>
      <c r="O2" s="725"/>
      <c r="P2" s="725"/>
      <c r="Q2" s="725"/>
      <c r="R2" s="725"/>
      <c r="S2" s="725"/>
      <c r="T2" s="725"/>
      <c r="U2" s="725"/>
      <c r="V2" s="725"/>
      <c r="W2" s="725"/>
      <c r="X2" s="725"/>
      <c r="Y2" s="725"/>
      <c r="Z2" s="725"/>
      <c r="AA2" s="725"/>
      <c r="AB2" s="725"/>
      <c r="AC2" s="726"/>
      <c r="AD2" s="134"/>
      <c r="AE2" s="163" t="s">
        <v>7</v>
      </c>
      <c r="AF2" s="639" t="str">
        <f>+Start!X4</f>
        <v>21.2</v>
      </c>
      <c r="AG2" s="640"/>
      <c r="AH2" s="134"/>
      <c r="AI2" s="777"/>
      <c r="AJ2" s="778"/>
      <c r="AK2" s="778"/>
      <c r="AL2" s="778"/>
      <c r="AM2" s="778"/>
      <c r="AN2" s="779"/>
      <c r="AO2" s="134"/>
      <c r="AP2" s="134"/>
      <c r="AQ2" s="134"/>
      <c r="AR2" s="134"/>
      <c r="AS2" s="134"/>
      <c r="AT2" s="134"/>
      <c r="AU2" s="134"/>
      <c r="AV2" s="134"/>
      <c r="AW2" s="134"/>
      <c r="AX2" s="134"/>
      <c r="AY2" s="134"/>
      <c r="AZ2" s="134"/>
      <c r="BA2" s="134"/>
      <c r="BB2" s="134"/>
      <c r="BC2" s="134"/>
    </row>
    <row r="3" spans="1:55" ht="25.35" customHeight="1" thickBot="1" x14ac:dyDescent="0.45">
      <c r="A3" s="153"/>
      <c r="B3" s="153"/>
      <c r="C3" s="153"/>
      <c r="D3" s="153"/>
      <c r="E3" s="153"/>
      <c r="F3" s="191"/>
      <c r="G3" s="189" t="s">
        <v>134</v>
      </c>
      <c r="H3" s="711" t="s">
        <v>143</v>
      </c>
      <c r="I3" s="712"/>
      <c r="J3" s="712"/>
      <c r="K3" s="712"/>
      <c r="L3" s="713"/>
      <c r="M3" s="153"/>
      <c r="N3" s="153"/>
      <c r="O3" s="134"/>
      <c r="P3" s="134"/>
      <c r="Q3" s="134"/>
      <c r="R3" s="134"/>
      <c r="S3" s="134"/>
      <c r="T3" s="134"/>
      <c r="U3" s="134"/>
      <c r="V3" s="134"/>
      <c r="W3" s="134"/>
      <c r="X3" s="134"/>
      <c r="Y3" s="134"/>
      <c r="Z3" s="134"/>
      <c r="AA3" s="134"/>
      <c r="AB3" s="134"/>
      <c r="AC3" s="134"/>
      <c r="AD3" s="134"/>
      <c r="AE3" s="134"/>
      <c r="AF3" s="134"/>
      <c r="AG3" s="134"/>
      <c r="AH3" s="134"/>
      <c r="AI3" s="134"/>
      <c r="AJ3" s="134"/>
      <c r="AK3" s="134"/>
      <c r="AL3" s="134"/>
      <c r="AM3" s="134"/>
      <c r="AN3" s="134"/>
      <c r="AO3" s="134"/>
      <c r="AP3" s="134"/>
      <c r="AQ3" s="134"/>
      <c r="AR3" s="134"/>
      <c r="AS3" s="134"/>
      <c r="AT3" s="134"/>
      <c r="AU3" s="134"/>
      <c r="AV3" s="134"/>
      <c r="AW3" s="134"/>
      <c r="AX3" s="134"/>
      <c r="AY3" s="134"/>
      <c r="AZ3" s="134"/>
      <c r="BA3" s="134"/>
      <c r="BB3" s="134"/>
      <c r="BC3" s="134"/>
    </row>
    <row r="4" spans="1:55" ht="30" customHeight="1" thickTop="1" x14ac:dyDescent="0.4">
      <c r="A4" s="784" t="s">
        <v>108</v>
      </c>
      <c r="B4" s="664" t="s">
        <v>89</v>
      </c>
      <c r="C4" s="716" t="s">
        <v>83</v>
      </c>
      <c r="D4" s="714" t="s">
        <v>84</v>
      </c>
      <c r="E4" s="714" t="s">
        <v>5</v>
      </c>
      <c r="F4" s="666" t="s">
        <v>107</v>
      </c>
      <c r="G4" s="702" t="s">
        <v>151</v>
      </c>
      <c r="H4" s="731" t="s">
        <v>149</v>
      </c>
      <c r="I4" s="732"/>
      <c r="J4" s="732"/>
      <c r="K4" s="732"/>
      <c r="L4" s="733"/>
      <c r="M4" s="694" t="s">
        <v>6</v>
      </c>
      <c r="N4" s="696" t="s">
        <v>88</v>
      </c>
      <c r="O4" s="697"/>
      <c r="P4" s="698"/>
      <c r="Q4" s="95" t="s">
        <v>90</v>
      </c>
      <c r="R4" s="95" t="s">
        <v>91</v>
      </c>
      <c r="S4" s="95" t="s">
        <v>92</v>
      </c>
      <c r="T4" s="95" t="s">
        <v>93</v>
      </c>
      <c r="U4" s="95" t="s">
        <v>94</v>
      </c>
      <c r="V4" s="95" t="s">
        <v>95</v>
      </c>
      <c r="W4" s="95" t="s">
        <v>96</v>
      </c>
      <c r="X4" s="95" t="s">
        <v>97</v>
      </c>
      <c r="Y4" s="95" t="s">
        <v>98</v>
      </c>
      <c r="AA4" s="90"/>
      <c r="AB4" s="134"/>
      <c r="AC4" s="786" t="s">
        <v>135</v>
      </c>
      <c r="AD4" s="135"/>
      <c r="AE4" s="649" t="s">
        <v>111</v>
      </c>
      <c r="AF4" s="650"/>
      <c r="AG4" s="651"/>
      <c r="AH4" s="134"/>
      <c r="AI4" s="780" t="s">
        <v>144</v>
      </c>
      <c r="AJ4" s="780"/>
      <c r="AK4" s="780"/>
      <c r="AL4" s="780"/>
      <c r="AM4" s="780"/>
      <c r="AN4" s="780"/>
      <c r="AO4" s="134"/>
      <c r="AP4" s="134"/>
      <c r="AQ4" s="134"/>
      <c r="AR4" s="134"/>
      <c r="AS4" s="134"/>
      <c r="AT4" s="134"/>
      <c r="AU4" s="134"/>
      <c r="AV4" s="134"/>
      <c r="AW4" s="134"/>
      <c r="AX4" s="134"/>
      <c r="AY4" s="134"/>
      <c r="AZ4" s="134"/>
      <c r="BA4" s="134"/>
      <c r="BB4" s="134"/>
      <c r="BC4" s="134"/>
    </row>
    <row r="5" spans="1:55" ht="30" customHeight="1" thickBot="1" x14ac:dyDescent="0.45">
      <c r="A5" s="785"/>
      <c r="B5" s="665"/>
      <c r="C5" s="717"/>
      <c r="D5" s="715"/>
      <c r="E5" s="715"/>
      <c r="F5" s="667"/>
      <c r="G5" s="703"/>
      <c r="H5" s="734"/>
      <c r="I5" s="735"/>
      <c r="J5" s="735"/>
      <c r="K5" s="735"/>
      <c r="L5" s="736"/>
      <c r="M5" s="695"/>
      <c r="N5" s="89" t="s">
        <v>85</v>
      </c>
      <c r="O5" s="4" t="s">
        <v>86</v>
      </c>
      <c r="P5" s="5" t="s">
        <v>87</v>
      </c>
      <c r="Q5" s="95" t="s">
        <v>99</v>
      </c>
      <c r="R5" s="96"/>
      <c r="S5" s="96"/>
      <c r="T5" s="96"/>
      <c r="U5" s="96"/>
      <c r="V5" s="96"/>
      <c r="W5" s="96"/>
      <c r="X5" s="96"/>
      <c r="Y5" s="96"/>
      <c r="AA5" s="90"/>
      <c r="AB5" s="134"/>
      <c r="AC5" s="787"/>
      <c r="AD5" s="135"/>
      <c r="AE5" s="652"/>
      <c r="AF5" s="653"/>
      <c r="AG5" s="654"/>
      <c r="AH5" s="134"/>
      <c r="AI5" s="397" t="s">
        <v>145</v>
      </c>
      <c r="AJ5" s="397"/>
      <c r="AK5" s="397"/>
      <c r="AL5" s="397"/>
      <c r="AM5" s="398"/>
      <c r="AN5" s="408"/>
      <c r="AO5" s="134"/>
      <c r="AP5" s="134"/>
      <c r="AQ5" s="134"/>
      <c r="AR5" s="134"/>
      <c r="AS5" s="134"/>
      <c r="AT5" s="134"/>
      <c r="AU5" s="134"/>
      <c r="AV5" s="134"/>
      <c r="AW5" s="134"/>
      <c r="AX5" s="134"/>
      <c r="AY5" s="134"/>
      <c r="AZ5" s="134"/>
      <c r="BA5" s="134"/>
      <c r="BB5" s="134"/>
      <c r="BC5" s="134"/>
    </row>
    <row r="6" spans="1:55" ht="25.35" customHeight="1" thickTop="1" thickBot="1" x14ac:dyDescent="0.6">
      <c r="A6" s="691" t="str">
        <f>IF(+Anno_1=0,"",+Anno_1)</f>
        <v/>
      </c>
      <c r="B6" s="91">
        <v>1</v>
      </c>
      <c r="C6" s="155"/>
      <c r="D6" s="201"/>
      <c r="E6" s="202"/>
      <c r="F6" s="154" t="str">
        <f t="shared" ref="F6:F15" si="0">IF(OR(D6=0,E6=0,+Anno_1=0),"",IF(OR(E6&gt;data_2,D6&lt;data_1),"DATA ERRATA","ok"))</f>
        <v/>
      </c>
      <c r="G6" s="199"/>
      <c r="H6" s="699"/>
      <c r="I6" s="700"/>
      <c r="J6" s="700"/>
      <c r="K6" s="700"/>
      <c r="L6" s="701"/>
      <c r="M6" s="195">
        <f>IF(G6=0,0,      IF(H6=0,0,IF(AND(G6&lt;&gt;"AA",G6&lt;&gt;"AT",G6&lt;&gt;"CS",G6&lt;&gt;"ALTRO"),"ERRORE",IF(AND(H6&lt;&gt;"NON",H6&lt;&gt;"SS",H6&lt;&gt;"ENTE"),"ERRORE",ROUND(E6-D6+1,0)))))</f>
        <v>0</v>
      </c>
      <c r="N6" s="100">
        <f t="shared" ref="N6:N9" si="1">FLOOR(R6,1)</f>
        <v>0</v>
      </c>
      <c r="O6" s="97">
        <f>FLOOR(V6,1)</f>
        <v>0</v>
      </c>
      <c r="P6" s="102">
        <f t="shared" ref="P6:P9" si="2">U6-X6</f>
        <v>0</v>
      </c>
      <c r="Q6" s="92">
        <f t="shared" ref="Q6:Q9" si="3">T6+X6+Y6</f>
        <v>0</v>
      </c>
      <c r="R6" s="93">
        <f t="shared" ref="R6:R9" si="4">M6/365</f>
        <v>0</v>
      </c>
      <c r="S6" s="93">
        <f t="shared" ref="S6:S16" si="5">FLOOR(R6,1)</f>
        <v>0</v>
      </c>
      <c r="T6" s="93">
        <f t="shared" ref="T6:T16" si="6">S6*365</f>
        <v>0</v>
      </c>
      <c r="U6" s="93">
        <f t="shared" ref="U6:U9" si="7">M6-T6</f>
        <v>0</v>
      </c>
      <c r="V6" s="93">
        <f t="shared" ref="V6:V16" si="8">U6/30</f>
        <v>0</v>
      </c>
      <c r="W6" s="93">
        <f t="shared" ref="W6:W16" si="9">FLOOR(V6,1)</f>
        <v>0</v>
      </c>
      <c r="X6" s="93">
        <f t="shared" ref="X6:X16" si="10">W6*30</f>
        <v>0</v>
      </c>
      <c r="Y6" s="6">
        <f t="shared" ref="Y6:Y9" si="11">U6-X6</f>
        <v>0</v>
      </c>
      <c r="AA6" s="90"/>
      <c r="AB6" s="134"/>
      <c r="AC6" s="691" t="str">
        <f>IF(+Anno_1=0,"",+Anno_1)</f>
        <v/>
      </c>
      <c r="AD6" s="136"/>
      <c r="AE6" s="652"/>
      <c r="AF6" s="653"/>
      <c r="AG6" s="654"/>
      <c r="AH6" s="134"/>
      <c r="AI6" s="780" t="s">
        <v>146</v>
      </c>
      <c r="AJ6" s="780"/>
      <c r="AK6" s="780"/>
      <c r="AL6" s="780"/>
      <c r="AM6" s="780"/>
      <c r="AN6" s="780"/>
      <c r="AO6" s="134"/>
      <c r="AP6" s="134"/>
      <c r="AQ6" s="134"/>
      <c r="AR6" s="134"/>
      <c r="AS6" s="134"/>
      <c r="AT6" s="134"/>
      <c r="AU6" s="134"/>
      <c r="AV6" s="134"/>
      <c r="AW6" s="134"/>
      <c r="AX6" s="134"/>
      <c r="AY6" s="134"/>
      <c r="AZ6" s="134"/>
      <c r="BA6" s="134"/>
      <c r="BB6" s="134"/>
      <c r="BC6" s="134"/>
    </row>
    <row r="7" spans="1:55" ht="25.35" customHeight="1" thickBot="1" x14ac:dyDescent="0.6">
      <c r="A7" s="692"/>
      <c r="B7" s="91">
        <v>2</v>
      </c>
      <c r="C7" s="155"/>
      <c r="D7" s="201"/>
      <c r="E7" s="202"/>
      <c r="F7" s="154" t="str">
        <f t="shared" si="0"/>
        <v/>
      </c>
      <c r="G7" s="199"/>
      <c r="H7" s="699"/>
      <c r="I7" s="700"/>
      <c r="J7" s="700"/>
      <c r="K7" s="700"/>
      <c r="L7" s="701"/>
      <c r="M7" s="196">
        <f>IF(G7=0,0,      IF(H7=0,0,IF(AND(G7&lt;&gt;"AA",G7&lt;&gt;"AT",G7&lt;&gt;"CS",G7&lt;&gt;"ALTRO"),"ERRORE",IF(AND(H7&lt;&gt;"NON",H7&lt;&gt;"SS",H7&lt;&gt;"ENTE"),"ERRORE",ROUND(E7-D7+1,0)))))</f>
        <v>0</v>
      </c>
      <c r="N7" s="100">
        <f t="shared" si="1"/>
        <v>0</v>
      </c>
      <c r="O7" s="101">
        <f t="shared" ref="O7:O9" si="12">FLOOR(V7,1)</f>
        <v>0</v>
      </c>
      <c r="P7" s="102">
        <f t="shared" si="2"/>
        <v>0</v>
      </c>
      <c r="Q7" s="92">
        <f t="shared" si="3"/>
        <v>0</v>
      </c>
      <c r="R7" s="93">
        <f t="shared" si="4"/>
        <v>0</v>
      </c>
      <c r="S7" s="93">
        <f t="shared" si="5"/>
        <v>0</v>
      </c>
      <c r="T7" s="93">
        <f t="shared" si="6"/>
        <v>0</v>
      </c>
      <c r="U7" s="93">
        <f t="shared" si="7"/>
        <v>0</v>
      </c>
      <c r="V7" s="93">
        <f t="shared" si="8"/>
        <v>0</v>
      </c>
      <c r="W7" s="93">
        <f t="shared" si="9"/>
        <v>0</v>
      </c>
      <c r="X7" s="93">
        <f t="shared" si="10"/>
        <v>0</v>
      </c>
      <c r="Y7" s="6">
        <f t="shared" si="11"/>
        <v>0</v>
      </c>
      <c r="AA7" s="90"/>
      <c r="AB7" s="134"/>
      <c r="AC7" s="692"/>
      <c r="AD7" s="137"/>
      <c r="AE7" s="686" t="s">
        <v>155</v>
      </c>
      <c r="AF7" s="687"/>
      <c r="AG7" s="688"/>
      <c r="AH7" s="134"/>
      <c r="AI7" s="397" t="s">
        <v>147</v>
      </c>
      <c r="AJ7" s="397"/>
      <c r="AK7" s="397"/>
      <c r="AL7" s="398"/>
      <c r="AM7" s="399"/>
      <c r="AN7" s="408"/>
      <c r="AO7" s="134"/>
      <c r="AP7" s="134"/>
      <c r="AQ7" s="134"/>
      <c r="AR7" s="134"/>
      <c r="AS7" s="134"/>
      <c r="AT7" s="134"/>
      <c r="AU7" s="134"/>
      <c r="AV7" s="134"/>
      <c r="AW7" s="134"/>
      <c r="AX7" s="134"/>
      <c r="AY7" s="134"/>
      <c r="AZ7" s="134"/>
      <c r="BA7" s="134"/>
      <c r="BB7" s="134"/>
      <c r="BC7" s="134"/>
    </row>
    <row r="8" spans="1:55" ht="25.35" customHeight="1" thickBot="1" x14ac:dyDescent="0.6">
      <c r="A8" s="692"/>
      <c r="B8" s="91">
        <v>3</v>
      </c>
      <c r="C8" s="155"/>
      <c r="D8" s="201"/>
      <c r="E8" s="202"/>
      <c r="F8" s="154" t="str">
        <f t="shared" si="0"/>
        <v/>
      </c>
      <c r="G8" s="199"/>
      <c r="H8" s="699"/>
      <c r="I8" s="700"/>
      <c r="J8" s="700"/>
      <c r="K8" s="700"/>
      <c r="L8" s="701"/>
      <c r="M8" s="196">
        <f t="shared" ref="M8:M15" si="13">IF(G8=0,0,      IF(H8=0,0,IF(AND(G8&lt;&gt;"AA",G8&lt;&gt;"AT",G8&lt;&gt;"CS",G8&lt;&gt;"ALTRO"),"ERRORE",IF(AND(H8&lt;&gt;"NON",H8&lt;&gt;"SS",H8&lt;&gt;"ENTE"),"ERRORE",ROUND(E8-D8+1,0)))))</f>
        <v>0</v>
      </c>
      <c r="N8" s="100">
        <f t="shared" si="1"/>
        <v>0</v>
      </c>
      <c r="O8" s="101">
        <f t="shared" si="12"/>
        <v>0</v>
      </c>
      <c r="P8" s="102">
        <f t="shared" si="2"/>
        <v>0</v>
      </c>
      <c r="Q8" s="92">
        <f t="shared" si="3"/>
        <v>0</v>
      </c>
      <c r="R8" s="93">
        <f t="shared" si="4"/>
        <v>0</v>
      </c>
      <c r="S8" s="93">
        <f t="shared" si="5"/>
        <v>0</v>
      </c>
      <c r="T8" s="93">
        <f t="shared" si="6"/>
        <v>0</v>
      </c>
      <c r="U8" s="93">
        <f t="shared" si="7"/>
        <v>0</v>
      </c>
      <c r="V8" s="93">
        <f t="shared" si="8"/>
        <v>0</v>
      </c>
      <c r="W8" s="93">
        <f t="shared" si="9"/>
        <v>0</v>
      </c>
      <c r="X8" s="93">
        <f t="shared" si="10"/>
        <v>0</v>
      </c>
      <c r="Y8" s="6">
        <f t="shared" si="11"/>
        <v>0</v>
      </c>
      <c r="AA8" s="90"/>
      <c r="AB8" s="134"/>
      <c r="AC8" s="692"/>
      <c r="AD8" s="137"/>
      <c r="AE8" s="683" t="s">
        <v>131</v>
      </c>
      <c r="AF8" s="684"/>
      <c r="AG8" s="685"/>
      <c r="AH8" s="134"/>
      <c r="AI8" s="166"/>
      <c r="AJ8" s="166"/>
      <c r="AK8" s="166"/>
      <c r="AL8" s="166"/>
      <c r="AM8" s="166"/>
      <c r="AN8" s="134"/>
      <c r="AO8" s="134"/>
      <c r="AP8" s="134"/>
      <c r="AQ8" s="134"/>
      <c r="AR8" s="134"/>
      <c r="AS8" s="134"/>
      <c r="AT8" s="134"/>
      <c r="AU8" s="134"/>
      <c r="AV8" s="134"/>
      <c r="AW8" s="134"/>
      <c r="AX8" s="134"/>
      <c r="AY8" s="134"/>
      <c r="AZ8" s="134"/>
      <c r="BA8" s="134"/>
      <c r="BB8" s="134"/>
      <c r="BC8" s="134"/>
    </row>
    <row r="9" spans="1:55" ht="25.35" customHeight="1" thickBot="1" x14ac:dyDescent="0.6">
      <c r="A9" s="692"/>
      <c r="B9" s="91">
        <v>4</v>
      </c>
      <c r="C9" s="155"/>
      <c r="D9" s="201"/>
      <c r="E9" s="202"/>
      <c r="F9" s="154" t="str">
        <f t="shared" si="0"/>
        <v/>
      </c>
      <c r="G9" s="199"/>
      <c r="H9" s="699"/>
      <c r="I9" s="700"/>
      <c r="J9" s="700"/>
      <c r="K9" s="700"/>
      <c r="L9" s="701"/>
      <c r="M9" s="196">
        <f t="shared" si="13"/>
        <v>0</v>
      </c>
      <c r="N9" s="100">
        <f t="shared" si="1"/>
        <v>0</v>
      </c>
      <c r="O9" s="101">
        <f t="shared" si="12"/>
        <v>0</v>
      </c>
      <c r="P9" s="102">
        <f t="shared" si="2"/>
        <v>0</v>
      </c>
      <c r="Q9" s="92">
        <f t="shared" si="3"/>
        <v>0</v>
      </c>
      <c r="R9" s="93">
        <f t="shared" si="4"/>
        <v>0</v>
      </c>
      <c r="S9" s="93">
        <f t="shared" si="5"/>
        <v>0</v>
      </c>
      <c r="T9" s="93">
        <f t="shared" si="6"/>
        <v>0</v>
      </c>
      <c r="U9" s="93">
        <f t="shared" si="7"/>
        <v>0</v>
      </c>
      <c r="V9" s="93">
        <f t="shared" si="8"/>
        <v>0</v>
      </c>
      <c r="W9" s="93">
        <f t="shared" si="9"/>
        <v>0</v>
      </c>
      <c r="X9" s="93">
        <f t="shared" si="10"/>
        <v>0</v>
      </c>
      <c r="Y9" s="6">
        <f t="shared" si="11"/>
        <v>0</v>
      </c>
      <c r="AA9" s="90"/>
      <c r="AB9" s="134"/>
      <c r="AC9" s="692"/>
      <c r="AD9" s="137"/>
      <c r="AE9" s="137"/>
      <c r="AF9" s="137"/>
      <c r="AG9" s="137"/>
      <c r="AH9" s="134"/>
      <c r="AI9" s="166"/>
      <c r="AJ9" s="166"/>
      <c r="AK9" s="166"/>
      <c r="AL9" s="166"/>
      <c r="AM9" s="166"/>
      <c r="AN9" s="134"/>
      <c r="AO9" s="134"/>
      <c r="AP9" s="134"/>
      <c r="AQ9" s="134"/>
      <c r="AR9" s="134"/>
      <c r="AS9" s="134"/>
      <c r="AT9" s="134"/>
      <c r="AU9" s="134"/>
      <c r="AV9" s="134"/>
      <c r="AW9" s="134"/>
      <c r="AX9" s="134"/>
      <c r="AY9" s="134"/>
      <c r="AZ9" s="134"/>
      <c r="BA9" s="134"/>
      <c r="BB9" s="134"/>
      <c r="BC9" s="134"/>
    </row>
    <row r="10" spans="1:55" ht="25.35" customHeight="1" thickBot="1" x14ac:dyDescent="0.6">
      <c r="A10" s="692"/>
      <c r="B10" s="91">
        <v>5</v>
      </c>
      <c r="C10" s="155"/>
      <c r="D10" s="201"/>
      <c r="E10" s="202"/>
      <c r="F10" s="154" t="str">
        <f t="shared" si="0"/>
        <v/>
      </c>
      <c r="G10" s="199"/>
      <c r="H10" s="699"/>
      <c r="I10" s="700"/>
      <c r="J10" s="700"/>
      <c r="K10" s="700"/>
      <c r="L10" s="701"/>
      <c r="M10" s="196">
        <f t="shared" si="13"/>
        <v>0</v>
      </c>
      <c r="N10" s="100">
        <f>FLOOR(R10,1)</f>
        <v>0</v>
      </c>
      <c r="O10" s="101">
        <f>FLOOR(V10,1)</f>
        <v>0</v>
      </c>
      <c r="P10" s="102">
        <f>U10-X10</f>
        <v>0</v>
      </c>
      <c r="Q10" s="92">
        <f>T10+X10+Y10</f>
        <v>0</v>
      </c>
      <c r="R10" s="93">
        <f>M10/365</f>
        <v>0</v>
      </c>
      <c r="S10" s="93">
        <f>FLOOR(R10,1)</f>
        <v>0</v>
      </c>
      <c r="T10" s="93">
        <f>S10*365</f>
        <v>0</v>
      </c>
      <c r="U10" s="93">
        <f>M10-T10</f>
        <v>0</v>
      </c>
      <c r="V10" s="93">
        <f>U10/30</f>
        <v>0</v>
      </c>
      <c r="W10" s="93">
        <f>FLOOR(V10,1)</f>
        <v>0</v>
      </c>
      <c r="X10" s="93">
        <f>W10*30</f>
        <v>0</v>
      </c>
      <c r="Y10" s="6">
        <f>U10-X10</f>
        <v>0</v>
      </c>
      <c r="AA10" s="90"/>
      <c r="AB10" s="134"/>
      <c r="AC10" s="692"/>
      <c r="AD10" s="710"/>
      <c r="AE10" s="655" t="s">
        <v>112</v>
      </c>
      <c r="AF10" s="656"/>
      <c r="AG10" s="657"/>
      <c r="AH10" s="134"/>
      <c r="AI10" s="781" t="s">
        <v>153</v>
      </c>
      <c r="AJ10" s="782"/>
      <c r="AK10" s="782"/>
      <c r="AL10" s="782"/>
      <c r="AM10" s="782"/>
      <c r="AN10" s="783"/>
      <c r="AO10" s="134"/>
      <c r="AP10" s="134"/>
      <c r="AQ10" s="134"/>
      <c r="AR10" s="134"/>
      <c r="AS10" s="134"/>
      <c r="AT10" s="134"/>
      <c r="AU10" s="134"/>
      <c r="AV10" s="134"/>
      <c r="AW10" s="134"/>
      <c r="AX10" s="134"/>
      <c r="AY10" s="134"/>
      <c r="AZ10" s="134"/>
      <c r="BA10" s="134"/>
      <c r="BB10" s="134"/>
      <c r="BC10" s="134"/>
    </row>
    <row r="11" spans="1:55" ht="25.35" customHeight="1" thickBot="1" x14ac:dyDescent="0.6">
      <c r="A11" s="692"/>
      <c r="B11" s="91">
        <v>6</v>
      </c>
      <c r="C11" s="155"/>
      <c r="D11" s="201"/>
      <c r="E11" s="202"/>
      <c r="F11" s="154" t="str">
        <f t="shared" si="0"/>
        <v/>
      </c>
      <c r="G11" s="199"/>
      <c r="H11" s="699"/>
      <c r="I11" s="700"/>
      <c r="J11" s="700"/>
      <c r="K11" s="700"/>
      <c r="L11" s="701"/>
      <c r="M11" s="196">
        <f t="shared" si="13"/>
        <v>0</v>
      </c>
      <c r="N11" s="100">
        <f t="shared" ref="N11:N13" si="14">FLOOR(R11,1)</f>
        <v>0</v>
      </c>
      <c r="O11" s="101">
        <f t="shared" ref="O11:O13" si="15">FLOOR(V11,1)</f>
        <v>0</v>
      </c>
      <c r="P11" s="102">
        <f t="shared" ref="P11:P13" si="16">U11-X11</f>
        <v>0</v>
      </c>
      <c r="Q11" s="92">
        <f t="shared" ref="Q11:Q13" si="17">T11+X11+Y11</f>
        <v>0</v>
      </c>
      <c r="R11" s="93">
        <f t="shared" ref="R11:R13" si="18">M11/365</f>
        <v>0</v>
      </c>
      <c r="S11" s="93">
        <f t="shared" si="5"/>
        <v>0</v>
      </c>
      <c r="T11" s="93">
        <f t="shared" si="6"/>
        <v>0</v>
      </c>
      <c r="U11" s="93">
        <f t="shared" ref="U11:U13" si="19">M11-T11</f>
        <v>0</v>
      </c>
      <c r="V11" s="93">
        <f t="shared" si="8"/>
        <v>0</v>
      </c>
      <c r="W11" s="93">
        <f t="shared" si="9"/>
        <v>0</v>
      </c>
      <c r="X11" s="93">
        <f t="shared" si="10"/>
        <v>0</v>
      </c>
      <c r="Y11" s="6">
        <f t="shared" ref="Y11:Y13" si="20">U11-X11</f>
        <v>0</v>
      </c>
      <c r="AA11" s="90"/>
      <c r="AB11" s="134"/>
      <c r="AC11" s="692"/>
      <c r="AD11" s="710"/>
      <c r="AE11" s="658"/>
      <c r="AF11" s="659"/>
      <c r="AG11" s="660"/>
      <c r="AH11" s="134"/>
      <c r="AI11" s="781" t="s">
        <v>148</v>
      </c>
      <c r="AJ11" s="782"/>
      <c r="AK11" s="782"/>
      <c r="AL11" s="782"/>
      <c r="AM11" s="782"/>
      <c r="AN11" s="783"/>
      <c r="AO11" s="134"/>
      <c r="AP11" s="134"/>
      <c r="AQ11" s="134"/>
      <c r="AR11" s="134"/>
      <c r="AS11" s="134"/>
      <c r="AT11" s="134"/>
      <c r="AU11" s="134"/>
      <c r="AV11" s="134"/>
      <c r="AW11" s="134"/>
      <c r="AX11" s="134"/>
      <c r="AY11" s="134"/>
      <c r="AZ11" s="134"/>
      <c r="BA11" s="134"/>
      <c r="BB11" s="134"/>
      <c r="BC11" s="134"/>
    </row>
    <row r="12" spans="1:55" ht="25.35" customHeight="1" thickBot="1" x14ac:dyDescent="0.6">
      <c r="A12" s="692"/>
      <c r="B12" s="91">
        <v>7</v>
      </c>
      <c r="C12" s="155"/>
      <c r="D12" s="201"/>
      <c r="E12" s="202"/>
      <c r="F12" s="154" t="str">
        <f t="shared" si="0"/>
        <v/>
      </c>
      <c r="G12" s="199"/>
      <c r="H12" s="699"/>
      <c r="I12" s="700"/>
      <c r="J12" s="700"/>
      <c r="K12" s="700"/>
      <c r="L12" s="701"/>
      <c r="M12" s="196">
        <f t="shared" si="13"/>
        <v>0</v>
      </c>
      <c r="N12" s="100">
        <f t="shared" si="14"/>
        <v>0</v>
      </c>
      <c r="O12" s="101">
        <f t="shared" si="15"/>
        <v>0</v>
      </c>
      <c r="P12" s="102">
        <f t="shared" si="16"/>
        <v>0</v>
      </c>
      <c r="Q12" s="92">
        <f t="shared" si="17"/>
        <v>0</v>
      </c>
      <c r="R12" s="93">
        <f t="shared" si="18"/>
        <v>0</v>
      </c>
      <c r="S12" s="93">
        <f t="shared" si="5"/>
        <v>0</v>
      </c>
      <c r="T12" s="93">
        <f t="shared" si="6"/>
        <v>0</v>
      </c>
      <c r="U12" s="93">
        <f t="shared" si="19"/>
        <v>0</v>
      </c>
      <c r="V12" s="93">
        <f t="shared" si="8"/>
        <v>0</v>
      </c>
      <c r="W12" s="93">
        <f t="shared" si="9"/>
        <v>0</v>
      </c>
      <c r="X12" s="93">
        <f t="shared" si="10"/>
        <v>0</v>
      </c>
      <c r="Y12" s="6">
        <f t="shared" si="20"/>
        <v>0</v>
      </c>
      <c r="AA12" s="90"/>
      <c r="AB12" s="134"/>
      <c r="AC12" s="692"/>
      <c r="AD12" s="710"/>
      <c r="AE12" s="658"/>
      <c r="AF12" s="659"/>
      <c r="AG12" s="660"/>
      <c r="AH12" s="134"/>
      <c r="AI12" s="737" t="s">
        <v>231</v>
      </c>
      <c r="AJ12" s="738"/>
      <c r="AK12" s="738"/>
      <c r="AL12" s="738"/>
      <c r="AM12" s="738"/>
      <c r="AN12" s="739"/>
      <c r="AO12" s="134"/>
      <c r="AP12" s="134"/>
      <c r="AQ12" s="134"/>
      <c r="AR12" s="134"/>
      <c r="AS12" s="134"/>
      <c r="AT12" s="134"/>
      <c r="AU12" s="134"/>
      <c r="AV12" s="134"/>
      <c r="AW12" s="134"/>
      <c r="AX12" s="134"/>
      <c r="AY12" s="134"/>
      <c r="AZ12" s="134"/>
      <c r="BA12" s="134"/>
      <c r="BB12" s="134"/>
      <c r="BC12" s="134"/>
    </row>
    <row r="13" spans="1:55" ht="25.35" customHeight="1" thickBot="1" x14ac:dyDescent="0.6">
      <c r="A13" s="692"/>
      <c r="B13" s="91">
        <v>8</v>
      </c>
      <c r="C13" s="155"/>
      <c r="D13" s="201"/>
      <c r="E13" s="202"/>
      <c r="F13" s="154" t="str">
        <f t="shared" si="0"/>
        <v/>
      </c>
      <c r="G13" s="199"/>
      <c r="H13" s="699"/>
      <c r="I13" s="700"/>
      <c r="J13" s="700"/>
      <c r="K13" s="700"/>
      <c r="L13" s="701"/>
      <c r="M13" s="196">
        <f t="shared" si="13"/>
        <v>0</v>
      </c>
      <c r="N13" s="100">
        <f t="shared" si="14"/>
        <v>0</v>
      </c>
      <c r="O13" s="101">
        <f t="shared" si="15"/>
        <v>0</v>
      </c>
      <c r="P13" s="102">
        <f t="shared" si="16"/>
        <v>0</v>
      </c>
      <c r="Q13" s="92">
        <f t="shared" si="17"/>
        <v>0</v>
      </c>
      <c r="R13" s="93">
        <f t="shared" si="18"/>
        <v>0</v>
      </c>
      <c r="S13" s="93">
        <f t="shared" si="5"/>
        <v>0</v>
      </c>
      <c r="T13" s="93">
        <f t="shared" si="6"/>
        <v>0</v>
      </c>
      <c r="U13" s="93">
        <f t="shared" si="19"/>
        <v>0</v>
      </c>
      <c r="V13" s="93">
        <f t="shared" si="8"/>
        <v>0</v>
      </c>
      <c r="W13" s="93">
        <f t="shared" si="9"/>
        <v>0</v>
      </c>
      <c r="X13" s="93">
        <f t="shared" si="10"/>
        <v>0</v>
      </c>
      <c r="Y13" s="6">
        <f t="shared" si="20"/>
        <v>0</v>
      </c>
      <c r="AA13" s="90"/>
      <c r="AB13" s="134"/>
      <c r="AC13" s="692"/>
      <c r="AD13" s="710"/>
      <c r="AE13" s="658"/>
      <c r="AF13" s="659"/>
      <c r="AG13" s="660"/>
      <c r="AH13" s="134"/>
      <c r="AI13" s="737"/>
      <c r="AJ13" s="738"/>
      <c r="AK13" s="738"/>
      <c r="AL13" s="738"/>
      <c r="AM13" s="738"/>
      <c r="AN13" s="739"/>
      <c r="AO13" s="134"/>
      <c r="AP13" s="134"/>
      <c r="AQ13" s="134"/>
      <c r="AR13" s="134"/>
      <c r="AS13" s="134"/>
      <c r="AT13" s="134"/>
      <c r="AU13" s="134"/>
      <c r="AV13" s="134"/>
      <c r="AW13" s="134"/>
      <c r="AX13" s="134"/>
      <c r="AY13" s="134"/>
      <c r="AZ13" s="134"/>
      <c r="BA13" s="134"/>
      <c r="BB13" s="134"/>
      <c r="BC13" s="134"/>
    </row>
    <row r="14" spans="1:55" ht="25.35" customHeight="1" thickBot="1" x14ac:dyDescent="0.6">
      <c r="A14" s="692"/>
      <c r="B14" s="91">
        <v>9</v>
      </c>
      <c r="C14" s="155"/>
      <c r="D14" s="201"/>
      <c r="E14" s="202"/>
      <c r="F14" s="154" t="str">
        <f t="shared" si="0"/>
        <v/>
      </c>
      <c r="G14" s="199"/>
      <c r="H14" s="699"/>
      <c r="I14" s="700"/>
      <c r="J14" s="700"/>
      <c r="K14" s="700"/>
      <c r="L14" s="701"/>
      <c r="M14" s="196">
        <f t="shared" si="13"/>
        <v>0</v>
      </c>
      <c r="N14" s="103">
        <f>FLOOR(R14,1)</f>
        <v>0</v>
      </c>
      <c r="O14" s="104">
        <f>FLOOR(V14,1)</f>
        <v>0</v>
      </c>
      <c r="P14" s="105">
        <f>U14-X14</f>
        <v>0</v>
      </c>
      <c r="Q14" s="92">
        <f>T14+X14+Y14</f>
        <v>0</v>
      </c>
      <c r="R14" s="93">
        <f>M14/365</f>
        <v>0</v>
      </c>
      <c r="S14" s="93">
        <f>FLOOR(R14,1)</f>
        <v>0</v>
      </c>
      <c r="T14" s="93">
        <f>S14*365</f>
        <v>0</v>
      </c>
      <c r="U14" s="93">
        <f>M14-T14</f>
        <v>0</v>
      </c>
      <c r="V14" s="93">
        <f>U14/30</f>
        <v>0</v>
      </c>
      <c r="W14" s="93">
        <f>FLOOR(V14,1)</f>
        <v>0</v>
      </c>
      <c r="X14" s="93">
        <f>W14*30</f>
        <v>0</v>
      </c>
      <c r="Y14" s="6">
        <f>U14-X14</f>
        <v>0</v>
      </c>
      <c r="AA14" s="90"/>
      <c r="AB14" s="134"/>
      <c r="AC14" s="692"/>
      <c r="AD14" s="278"/>
      <c r="AE14" s="658"/>
      <c r="AF14" s="659"/>
      <c r="AG14" s="660"/>
      <c r="AH14" s="134"/>
      <c r="AI14" s="134"/>
      <c r="AJ14" s="134"/>
      <c r="AK14" s="134"/>
      <c r="AL14" s="134"/>
      <c r="AM14" s="134"/>
      <c r="AN14" s="134"/>
      <c r="AO14" s="134"/>
      <c r="AP14" s="134"/>
      <c r="AQ14" s="134"/>
      <c r="AR14" s="134"/>
      <c r="AS14" s="134"/>
      <c r="AT14" s="134"/>
      <c r="AU14" s="134"/>
      <c r="AV14" s="134"/>
      <c r="AW14" s="134"/>
      <c r="AX14" s="134"/>
      <c r="AY14" s="134"/>
      <c r="AZ14" s="134"/>
      <c r="BA14" s="134"/>
      <c r="BB14" s="134"/>
      <c r="BC14" s="134"/>
    </row>
    <row r="15" spans="1:55" ht="25.35" customHeight="1" thickBot="1" x14ac:dyDescent="0.6">
      <c r="A15" s="693"/>
      <c r="B15" s="91">
        <v>10</v>
      </c>
      <c r="C15" s="155"/>
      <c r="D15" s="203"/>
      <c r="E15" s="204"/>
      <c r="F15" s="154" t="str">
        <f t="shared" si="0"/>
        <v/>
      </c>
      <c r="G15" s="279"/>
      <c r="H15" s="793"/>
      <c r="I15" s="791"/>
      <c r="J15" s="791"/>
      <c r="K15" s="791"/>
      <c r="L15" s="794"/>
      <c r="M15" s="196">
        <f t="shared" si="13"/>
        <v>0</v>
      </c>
      <c r="N15" s="106">
        <f t="shared" ref="N15:N16" si="21">FLOOR(R15,1)</f>
        <v>0</v>
      </c>
      <c r="O15" s="107">
        <f t="shared" ref="O15:O16" si="22">FLOOR(V15,1)</f>
        <v>0</v>
      </c>
      <c r="P15" s="108">
        <f t="shared" ref="P15:P16" si="23">U15-X15</f>
        <v>0</v>
      </c>
      <c r="Q15" s="92">
        <f t="shared" ref="Q15:Q16" si="24">T15+X15+Y15</f>
        <v>0</v>
      </c>
      <c r="R15" s="93">
        <f t="shared" ref="R15" si="25">M15/365</f>
        <v>0</v>
      </c>
      <c r="S15" s="93">
        <f t="shared" si="5"/>
        <v>0</v>
      </c>
      <c r="T15" s="93">
        <f t="shared" si="6"/>
        <v>0</v>
      </c>
      <c r="U15" s="93">
        <f t="shared" ref="U15" si="26">M15-T15</f>
        <v>0</v>
      </c>
      <c r="V15" s="93">
        <f t="shared" si="8"/>
        <v>0</v>
      </c>
      <c r="W15" s="93">
        <f t="shared" si="9"/>
        <v>0</v>
      </c>
      <c r="X15" s="93">
        <f t="shared" si="10"/>
        <v>0</v>
      </c>
      <c r="Y15" s="6">
        <f t="shared" ref="Y15" si="27">U15-X15</f>
        <v>0</v>
      </c>
      <c r="AB15" s="134"/>
      <c r="AC15" s="693"/>
      <c r="AD15" s="278"/>
      <c r="AE15" s="661"/>
      <c r="AF15" s="662"/>
      <c r="AG15" s="663"/>
      <c r="AH15" s="134"/>
      <c r="AI15" s="134"/>
      <c r="AJ15" s="134"/>
      <c r="AK15" s="134"/>
      <c r="AL15" s="134"/>
      <c r="AM15" s="134"/>
      <c r="AN15" s="134"/>
      <c r="AO15" s="134"/>
      <c r="AP15" s="134"/>
      <c r="AQ15" s="134"/>
      <c r="AR15" s="134"/>
      <c r="AS15" s="134"/>
      <c r="AT15" s="134"/>
      <c r="AU15" s="134"/>
      <c r="AV15" s="134"/>
      <c r="AW15" s="134"/>
      <c r="AX15" s="134"/>
      <c r="AY15" s="134"/>
      <c r="AZ15" s="134"/>
      <c r="BA15" s="134"/>
      <c r="BB15" s="134"/>
      <c r="BC15" s="134"/>
    </row>
    <row r="16" spans="1:55" ht="22.5" thickBot="1" x14ac:dyDescent="0.6">
      <c r="A16" s="139"/>
      <c r="B16" s="139"/>
      <c r="C16" s="139"/>
      <c r="D16" s="139"/>
      <c r="E16" s="139"/>
      <c r="F16" s="139"/>
      <c r="G16" s="139"/>
      <c r="H16" s="139"/>
      <c r="I16" s="139"/>
      <c r="J16" s="139"/>
      <c r="K16" s="139"/>
      <c r="L16" s="139"/>
      <c r="M16" s="190">
        <f>SUM(M6:M15)</f>
        <v>0</v>
      </c>
      <c r="N16" s="110">
        <f t="shared" si="21"/>
        <v>0</v>
      </c>
      <c r="O16" s="111">
        <f t="shared" si="22"/>
        <v>0</v>
      </c>
      <c r="P16" s="112">
        <f t="shared" si="23"/>
        <v>0</v>
      </c>
      <c r="Q16" s="113">
        <f t="shared" si="24"/>
        <v>0</v>
      </c>
      <c r="R16" s="113">
        <f>M16/365</f>
        <v>0</v>
      </c>
      <c r="S16" s="113">
        <f t="shared" si="5"/>
        <v>0</v>
      </c>
      <c r="T16" s="113">
        <f t="shared" si="6"/>
        <v>0</v>
      </c>
      <c r="U16" s="113">
        <f>M16-T16</f>
        <v>0</v>
      </c>
      <c r="V16" s="113">
        <f t="shared" si="8"/>
        <v>0</v>
      </c>
      <c r="W16" s="113">
        <f t="shared" si="9"/>
        <v>0</v>
      </c>
      <c r="X16" s="113">
        <f t="shared" si="10"/>
        <v>0</v>
      </c>
      <c r="Y16" s="109"/>
      <c r="Z16" s="109"/>
      <c r="AA16" s="109"/>
      <c r="AB16" s="139"/>
      <c r="AC16" s="139"/>
      <c r="AD16" s="134"/>
      <c r="AE16" s="134"/>
      <c r="AF16" s="134"/>
      <c r="AG16" s="134"/>
      <c r="AH16" s="134"/>
      <c r="AI16" s="134"/>
      <c r="AJ16" s="134"/>
      <c r="AK16" s="134"/>
      <c r="AL16" s="134"/>
      <c r="AM16" s="134"/>
      <c r="AN16" s="134"/>
      <c r="AO16" s="134"/>
      <c r="AP16" s="134"/>
      <c r="AQ16" s="134"/>
      <c r="AR16" s="134"/>
      <c r="AS16" s="134"/>
      <c r="AT16" s="134"/>
      <c r="AU16" s="134"/>
      <c r="AV16" s="134"/>
      <c r="AW16" s="134"/>
      <c r="AX16" s="134"/>
      <c r="AY16" s="134"/>
      <c r="AZ16" s="134"/>
      <c r="BA16" s="134"/>
      <c r="BB16" s="134"/>
      <c r="BC16" s="134"/>
    </row>
    <row r="17" spans="1:55" ht="22.5" thickBot="1" x14ac:dyDescent="0.6">
      <c r="A17" s="139"/>
      <c r="B17" s="139"/>
      <c r="C17" s="139"/>
      <c r="D17" s="139"/>
      <c r="E17" s="139"/>
      <c r="F17" s="139"/>
      <c r="G17" s="139"/>
      <c r="H17" s="139"/>
      <c r="I17" s="139"/>
      <c r="J17" s="139"/>
      <c r="K17" s="139"/>
      <c r="L17" s="139"/>
      <c r="M17" s="140"/>
      <c r="N17" s="141" t="s">
        <v>85</v>
      </c>
      <c r="O17" s="141" t="s">
        <v>86</v>
      </c>
      <c r="P17" s="141" t="s">
        <v>87</v>
      </c>
      <c r="Q17" s="113"/>
      <c r="R17" s="113"/>
      <c r="S17" s="113"/>
      <c r="T17" s="113"/>
      <c r="U17" s="113"/>
      <c r="V17" s="113"/>
      <c r="W17" s="113"/>
      <c r="X17" s="113"/>
      <c r="Y17" s="109"/>
      <c r="Z17" s="109"/>
      <c r="AA17" s="109"/>
      <c r="AB17" s="139"/>
      <c r="AC17" s="142" t="s">
        <v>103</v>
      </c>
      <c r="AD17" s="134"/>
      <c r="AE17" s="134"/>
      <c r="AF17" s="134"/>
      <c r="AG17" s="134"/>
      <c r="AH17" s="134"/>
      <c r="AI17" s="134"/>
      <c r="AJ17" s="134"/>
      <c r="AK17" s="134"/>
      <c r="AL17" s="134"/>
      <c r="AM17" s="134"/>
      <c r="AN17" s="134"/>
      <c r="AO17" s="134"/>
      <c r="AP17" s="134"/>
      <c r="AQ17" s="134"/>
      <c r="AR17" s="134"/>
      <c r="AS17" s="134"/>
      <c r="AT17" s="134"/>
      <c r="AU17" s="134"/>
      <c r="AV17" s="134"/>
      <c r="AW17" s="134"/>
      <c r="AX17" s="134"/>
      <c r="AY17" s="134"/>
      <c r="AZ17" s="134"/>
      <c r="BA17" s="134"/>
      <c r="BB17" s="134"/>
      <c r="BC17" s="134"/>
    </row>
    <row r="18" spans="1:55" ht="23.25" thickTop="1" thickBot="1" x14ac:dyDescent="0.6">
      <c r="A18" s="674" t="s">
        <v>102</v>
      </c>
      <c r="B18" s="675"/>
      <c r="C18" s="675"/>
      <c r="D18" s="675"/>
      <c r="E18" s="675"/>
      <c r="F18" s="675"/>
      <c r="G18" s="676"/>
      <c r="H18" s="271" t="s">
        <v>30</v>
      </c>
      <c r="I18" s="671" t="s">
        <v>150</v>
      </c>
      <c r="J18" s="671"/>
      <c r="K18" s="671"/>
      <c r="L18" s="671"/>
      <c r="M18" s="99">
        <f>SUMIFS(M6:M15,G6:G15,"CS",H6:H15,"ss")</f>
        <v>0</v>
      </c>
      <c r="N18" s="114">
        <f t="shared" ref="N18:N23" si="28">FLOOR(R18,1)</f>
        <v>0</v>
      </c>
      <c r="O18" s="115">
        <f t="shared" ref="O18:O23" si="29">FLOOR(V18,1)</f>
        <v>0</v>
      </c>
      <c r="P18" s="116">
        <f t="shared" ref="P18:P23" si="30">U18-X18</f>
        <v>0</v>
      </c>
      <c r="Q18" s="117">
        <f t="shared" ref="Q18:Q23" si="31">T18+X18+Y18</f>
        <v>0</v>
      </c>
      <c r="R18" s="117">
        <f t="shared" ref="R18:R22" si="32">M18/365</f>
        <v>0</v>
      </c>
      <c r="S18" s="117">
        <f t="shared" ref="S18:S23" si="33">FLOOR(R18,1)</f>
        <v>0</v>
      </c>
      <c r="T18" s="117">
        <f t="shared" ref="T18:T23" si="34">S18*365</f>
        <v>0</v>
      </c>
      <c r="U18" s="117">
        <f t="shared" ref="U18:U22" si="35">M18-T18</f>
        <v>0</v>
      </c>
      <c r="V18" s="117">
        <f t="shared" ref="V18:V23" si="36">U18/30</f>
        <v>0</v>
      </c>
      <c r="W18" s="117">
        <f t="shared" ref="W18:W23" si="37">FLOOR(V18,1)</f>
        <v>0</v>
      </c>
      <c r="X18" s="117">
        <f t="shared" ref="X18:X23" si="38">W18*30</f>
        <v>0</v>
      </c>
      <c r="Y18" s="109"/>
      <c r="Z18" s="109"/>
      <c r="AA18" s="109"/>
      <c r="AB18" s="139"/>
      <c r="AC18" s="133">
        <f>ROUND(IF(IF(O18&gt;12,6,O18*0.5)+IF(P18&gt;15,0.5,0)+IF(N18&gt;0,6,0)&gt;12,6,IF(O18&gt;12,6,O18*0.5)+IF(P18&gt;15,0.5,0)+IF(N18&gt;0,6,0)),3)</f>
        <v>0</v>
      </c>
      <c r="AD18" s="134"/>
      <c r="AE18" s="134"/>
      <c r="AF18" s="134"/>
      <c r="AG18" s="134"/>
      <c r="AH18" s="134"/>
      <c r="AI18" s="134"/>
      <c r="AJ18" s="134"/>
      <c r="AK18" s="134"/>
      <c r="AL18" s="134"/>
      <c r="AM18" s="134"/>
      <c r="AN18" s="134"/>
      <c r="AO18" s="134"/>
      <c r="AP18" s="134"/>
      <c r="AQ18" s="134"/>
      <c r="AR18" s="134"/>
      <c r="AS18" s="134"/>
      <c r="AT18" s="134"/>
      <c r="AU18" s="134"/>
      <c r="AV18" s="134"/>
      <c r="AW18" s="134"/>
      <c r="AX18" s="134"/>
      <c r="AY18" s="134"/>
      <c r="AZ18" s="134"/>
      <c r="BA18" s="134"/>
      <c r="BB18" s="134"/>
      <c r="BC18" s="134"/>
    </row>
    <row r="19" spans="1:55" ht="22.9" thickTop="1" thickBot="1" x14ac:dyDescent="0.6">
      <c r="A19" s="677" t="s">
        <v>105</v>
      </c>
      <c r="B19" s="678"/>
      <c r="C19" s="678"/>
      <c r="D19" s="678"/>
      <c r="E19" s="678"/>
      <c r="F19" s="678"/>
      <c r="G19" s="679"/>
      <c r="H19" s="271" t="s">
        <v>30</v>
      </c>
      <c r="I19" s="671" t="s">
        <v>100</v>
      </c>
      <c r="J19" s="671"/>
      <c r="K19" s="671"/>
      <c r="L19" s="671"/>
      <c r="M19" s="99">
        <f>SUMIFS(M6:M15,G6:G15,"CS",H6:H15,"NON")</f>
        <v>0</v>
      </c>
      <c r="N19" s="118">
        <f t="shared" si="28"/>
        <v>0</v>
      </c>
      <c r="O19" s="119">
        <f t="shared" si="29"/>
        <v>0</v>
      </c>
      <c r="P19" s="120">
        <f t="shared" si="30"/>
        <v>0</v>
      </c>
      <c r="Q19" s="117">
        <f t="shared" si="31"/>
        <v>0</v>
      </c>
      <c r="R19" s="117">
        <f t="shared" si="32"/>
        <v>0</v>
      </c>
      <c r="S19" s="117">
        <f t="shared" si="33"/>
        <v>0</v>
      </c>
      <c r="T19" s="117">
        <f t="shared" si="34"/>
        <v>0</v>
      </c>
      <c r="U19" s="117">
        <f t="shared" si="35"/>
        <v>0</v>
      </c>
      <c r="V19" s="117">
        <f t="shared" si="36"/>
        <v>0</v>
      </c>
      <c r="W19" s="117">
        <f t="shared" si="37"/>
        <v>0</v>
      </c>
      <c r="X19" s="117">
        <f t="shared" si="38"/>
        <v>0</v>
      </c>
      <c r="Y19" s="109"/>
      <c r="Z19" s="109"/>
      <c r="AA19" s="109"/>
      <c r="AB19" s="139"/>
      <c r="AC19" s="133">
        <f>ROUND(IF(IF(O19&gt;12,3,O19*0.25)+IF(P19&gt;15,0.25,0)+IF(N19&gt;0,3,0)&gt;12,6,IF(O19&gt;12,3,O19*0.25)+IF(P19&gt;15,0.25,0)+IF(N19&gt;0,3,0)),3)</f>
        <v>0</v>
      </c>
      <c r="AD19" s="134"/>
      <c r="AE19" s="134"/>
      <c r="AF19" s="134"/>
      <c r="AG19" s="134"/>
      <c r="AH19" s="134"/>
      <c r="AI19" s="134"/>
      <c r="AJ19" s="134"/>
      <c r="AK19" s="134"/>
      <c r="AL19" s="134"/>
      <c r="AM19" s="134"/>
      <c r="AN19" s="134"/>
      <c r="AO19" s="134"/>
      <c r="AP19" s="134"/>
      <c r="AQ19" s="134"/>
      <c r="AR19" s="134"/>
      <c r="AS19" s="134"/>
      <c r="AT19" s="134"/>
      <c r="AU19" s="134"/>
      <c r="AV19" s="134"/>
      <c r="AW19" s="134"/>
      <c r="AX19" s="134"/>
      <c r="AY19" s="134"/>
      <c r="AZ19" s="134"/>
      <c r="BA19" s="134"/>
      <c r="BB19" s="134"/>
      <c r="BC19" s="134"/>
    </row>
    <row r="20" spans="1:55" ht="22.9" thickTop="1" thickBot="1" x14ac:dyDescent="0.6">
      <c r="A20" s="680"/>
      <c r="B20" s="681"/>
      <c r="C20" s="681"/>
      <c r="D20" s="681"/>
      <c r="E20" s="681"/>
      <c r="F20" s="681"/>
      <c r="G20" s="682"/>
      <c r="H20" s="272" t="s">
        <v>101</v>
      </c>
      <c r="I20" s="671" t="s">
        <v>150</v>
      </c>
      <c r="J20" s="671"/>
      <c r="K20" s="671"/>
      <c r="L20" s="671"/>
      <c r="M20" s="99">
        <f>SUMIFS(M6:M15,G6:G15,"ALTRO",H6:H15,"SS")+ SUMIFS(M6:M15,G6:G15,"AT",H6:H15,"SS")+SUMIFS(M6:M15,G6:G15,"AA",H6:H15,"SS")</f>
        <v>0</v>
      </c>
      <c r="N20" s="121">
        <f t="shared" si="28"/>
        <v>0</v>
      </c>
      <c r="O20" s="122">
        <f t="shared" si="29"/>
        <v>0</v>
      </c>
      <c r="P20" s="123">
        <f t="shared" si="30"/>
        <v>0</v>
      </c>
      <c r="Q20" s="117">
        <f t="shared" si="31"/>
        <v>0</v>
      </c>
      <c r="R20" s="117">
        <f t="shared" si="32"/>
        <v>0</v>
      </c>
      <c r="S20" s="117">
        <f t="shared" si="33"/>
        <v>0</v>
      </c>
      <c r="T20" s="117">
        <f t="shared" si="34"/>
        <v>0</v>
      </c>
      <c r="U20" s="117">
        <f t="shared" si="35"/>
        <v>0</v>
      </c>
      <c r="V20" s="117">
        <f t="shared" si="36"/>
        <v>0</v>
      </c>
      <c r="W20" s="117">
        <f t="shared" si="37"/>
        <v>0</v>
      </c>
      <c r="X20" s="117">
        <f t="shared" si="38"/>
        <v>0</v>
      </c>
      <c r="Y20" s="109"/>
      <c r="Z20" s="109"/>
      <c r="AA20" s="109"/>
      <c r="AB20" s="139"/>
      <c r="AC20" s="133">
        <f>ROUND(IF(IF(O20&gt;12,1.8,O20*0.15)+IF(P20&gt;15,0.15,0)+IF(N20&gt;0,1.8,0)&gt;12,1.8,IF(O20&gt;12,1.8,O20*0.15)+IF(P20&gt;15,0.15,0)+IF(N20&gt;0,1.8,0)),3)</f>
        <v>0</v>
      </c>
      <c r="AD20" s="134"/>
      <c r="AE20" s="134"/>
      <c r="AF20" s="134"/>
      <c r="AG20" s="134"/>
      <c r="AH20" s="134"/>
      <c r="AI20" s="134"/>
      <c r="AJ20" s="134"/>
      <c r="AK20" s="134"/>
      <c r="AL20" s="134"/>
      <c r="AM20" s="134"/>
      <c r="AN20" s="134"/>
      <c r="AO20" s="134"/>
      <c r="AP20" s="134"/>
      <c r="AQ20" s="134"/>
      <c r="AR20" s="134"/>
      <c r="AS20" s="134"/>
      <c r="AT20" s="134"/>
      <c r="AU20" s="134"/>
      <c r="AV20" s="134"/>
      <c r="AW20" s="134"/>
      <c r="AX20" s="134"/>
      <c r="AY20" s="134"/>
      <c r="AZ20" s="134"/>
      <c r="BA20" s="134"/>
      <c r="BB20" s="134"/>
      <c r="BC20" s="134"/>
    </row>
    <row r="21" spans="1:55" ht="22.9" thickTop="1" thickBot="1" x14ac:dyDescent="0.6">
      <c r="A21" s="680"/>
      <c r="B21" s="681"/>
      <c r="C21" s="681"/>
      <c r="D21" s="681"/>
      <c r="E21" s="681"/>
      <c r="F21" s="681"/>
      <c r="G21" s="682"/>
      <c r="H21" s="272" t="s">
        <v>101</v>
      </c>
      <c r="I21" s="671" t="s">
        <v>100</v>
      </c>
      <c r="J21" s="671"/>
      <c r="K21" s="671"/>
      <c r="L21" s="671"/>
      <c r="M21" s="99">
        <f>SUMIFS(M6:M15,G6:G15,"ALTRO",H6:H15,"NON")+      SUMIFS(M6:M15,G6:G15,"Aa",H6:H15,"NON")+    SUMIFS(M6:M15,G6:G15,"AT",H6:H15,"NON")</f>
        <v>0</v>
      </c>
      <c r="N21" s="124">
        <f t="shared" si="28"/>
        <v>0</v>
      </c>
      <c r="O21" s="125">
        <f t="shared" si="29"/>
        <v>0</v>
      </c>
      <c r="P21" s="126">
        <f t="shared" si="30"/>
        <v>0</v>
      </c>
      <c r="Q21" s="117">
        <f t="shared" si="31"/>
        <v>0</v>
      </c>
      <c r="R21" s="117">
        <f t="shared" si="32"/>
        <v>0</v>
      </c>
      <c r="S21" s="117">
        <f t="shared" si="33"/>
        <v>0</v>
      </c>
      <c r="T21" s="117">
        <f t="shared" si="34"/>
        <v>0</v>
      </c>
      <c r="U21" s="117">
        <f t="shared" si="35"/>
        <v>0</v>
      </c>
      <c r="V21" s="117">
        <f t="shared" si="36"/>
        <v>0</v>
      </c>
      <c r="W21" s="117">
        <f t="shared" si="37"/>
        <v>0</v>
      </c>
      <c r="X21" s="117">
        <f t="shared" si="38"/>
        <v>0</v>
      </c>
      <c r="Y21" s="109"/>
      <c r="Z21" s="109"/>
      <c r="AA21" s="109"/>
      <c r="AB21" s="139"/>
      <c r="AC21" s="133">
        <f>ROUND(IF(IF(O21&gt;12,0.9,O21*0.075)+IF(P21&gt;15,0.075,0)+IF(N21&gt;0,0.9,0)&gt;12,0.9,IF(O21&gt;12,0.9,O21*0.075)+IF(P21&gt;15,0.075,0)+IF(N21&gt;0,0.9,0)),3)</f>
        <v>0</v>
      </c>
      <c r="AD21" s="134"/>
      <c r="AE21" s="134"/>
      <c r="AF21" s="134"/>
      <c r="AG21" s="134"/>
      <c r="AH21" s="134"/>
      <c r="AI21" s="134"/>
      <c r="AJ21" s="134"/>
      <c r="AK21" s="134"/>
      <c r="AL21" s="134"/>
      <c r="AM21" s="134"/>
      <c r="AN21" s="134"/>
      <c r="AO21" s="134"/>
      <c r="AP21" s="134"/>
      <c r="AQ21" s="134"/>
      <c r="AR21" s="134"/>
      <c r="AS21" s="134"/>
      <c r="AT21" s="134"/>
      <c r="AU21" s="134"/>
      <c r="AV21" s="134"/>
      <c r="AW21" s="134"/>
      <c r="AX21" s="134"/>
      <c r="AY21" s="134"/>
      <c r="AZ21" s="134"/>
      <c r="BA21" s="134"/>
      <c r="BB21" s="134"/>
      <c r="BC21" s="134"/>
    </row>
    <row r="22" spans="1:55" ht="22.9" thickTop="1" thickBot="1" x14ac:dyDescent="0.6">
      <c r="A22" s="823" t="s">
        <v>109</v>
      </c>
      <c r="B22" s="824"/>
      <c r="C22" s="824"/>
      <c r="D22" s="824"/>
      <c r="E22" s="824"/>
      <c r="F22" s="645" t="str">
        <f>IF(+Anno_1=0,"",+Anno_1)</f>
        <v/>
      </c>
      <c r="G22" s="646"/>
      <c r="H22" s="272" t="s">
        <v>101</v>
      </c>
      <c r="I22" s="671" t="s">
        <v>154</v>
      </c>
      <c r="J22" s="671"/>
      <c r="K22" s="671"/>
      <c r="L22" s="671"/>
      <c r="M22" s="99">
        <f>SUMIFS(M6:M15,G6:G15,"ALTRO",H6:H15,"ENTE")</f>
        <v>0</v>
      </c>
      <c r="N22" s="127">
        <f t="shared" si="28"/>
        <v>0</v>
      </c>
      <c r="O22" s="128">
        <f t="shared" si="29"/>
        <v>0</v>
      </c>
      <c r="P22" s="129">
        <f t="shared" si="30"/>
        <v>0</v>
      </c>
      <c r="Q22" s="117">
        <f t="shared" si="31"/>
        <v>0</v>
      </c>
      <c r="R22" s="117">
        <f t="shared" si="32"/>
        <v>0</v>
      </c>
      <c r="S22" s="117">
        <f t="shared" si="33"/>
        <v>0</v>
      </c>
      <c r="T22" s="117">
        <f t="shared" si="34"/>
        <v>0</v>
      </c>
      <c r="U22" s="117">
        <f t="shared" si="35"/>
        <v>0</v>
      </c>
      <c r="V22" s="117">
        <f t="shared" si="36"/>
        <v>0</v>
      </c>
      <c r="W22" s="117">
        <f t="shared" si="37"/>
        <v>0</v>
      </c>
      <c r="X22" s="117">
        <f t="shared" si="38"/>
        <v>0</v>
      </c>
      <c r="Y22" s="109"/>
      <c r="Z22" s="109"/>
      <c r="AA22" s="109"/>
      <c r="AB22" s="139"/>
      <c r="AC22" s="133">
        <f>ROUND(IF(IF(O22&gt;12,0.6,O22*0.05)+IF(P22&gt;15,0.05,0)+IF(N22&gt;0,0.6,0)&gt;12,0.6,IF(O22&gt;12,0.6,O22*0.05)+IF(P22&gt;15,0.05,0)+IF(N22&gt;0,0.6,0)),3)</f>
        <v>0</v>
      </c>
      <c r="AD22" s="134"/>
      <c r="AE22" s="134"/>
      <c r="AF22" s="134"/>
      <c r="AG22" s="134"/>
      <c r="AH22" s="134"/>
      <c r="AI22" s="134"/>
      <c r="AJ22" s="134"/>
      <c r="AK22" s="134"/>
      <c r="AL22" s="134"/>
      <c r="AM22" s="134"/>
      <c r="AN22" s="134"/>
      <c r="AO22" s="134"/>
      <c r="AP22" s="134"/>
      <c r="AQ22" s="134"/>
      <c r="AR22" s="134"/>
      <c r="AS22" s="134"/>
      <c r="AT22" s="134"/>
      <c r="AU22" s="134"/>
      <c r="AV22" s="134"/>
      <c r="AW22" s="134"/>
      <c r="AX22" s="134"/>
      <c r="AY22" s="134"/>
      <c r="AZ22" s="134"/>
      <c r="BA22" s="134"/>
      <c r="BB22" s="134"/>
      <c r="BC22" s="134"/>
    </row>
    <row r="23" spans="1:55" ht="22.9" thickTop="1" thickBot="1" x14ac:dyDescent="0.6">
      <c r="A23" s="825"/>
      <c r="B23" s="826"/>
      <c r="C23" s="826"/>
      <c r="D23" s="826"/>
      <c r="E23" s="826"/>
      <c r="F23" s="647"/>
      <c r="G23" s="648"/>
      <c r="H23" s="668" t="s">
        <v>110</v>
      </c>
      <c r="I23" s="669"/>
      <c r="J23" s="669"/>
      <c r="K23" s="669"/>
      <c r="L23" s="670"/>
      <c r="M23" s="94">
        <f>SUM(M18:M22)</f>
        <v>0</v>
      </c>
      <c r="N23" s="206">
        <f t="shared" si="28"/>
        <v>0</v>
      </c>
      <c r="O23" s="207">
        <f t="shared" si="29"/>
        <v>0</v>
      </c>
      <c r="P23" s="208">
        <f t="shared" si="30"/>
        <v>0</v>
      </c>
      <c r="Q23" s="113">
        <f t="shared" si="31"/>
        <v>0</v>
      </c>
      <c r="R23" s="113">
        <f>M23/365</f>
        <v>0</v>
      </c>
      <c r="S23" s="113">
        <f t="shared" si="33"/>
        <v>0</v>
      </c>
      <c r="T23" s="113">
        <f t="shared" si="34"/>
        <v>0</v>
      </c>
      <c r="U23" s="113">
        <f>M23-T23</f>
        <v>0</v>
      </c>
      <c r="V23" s="113">
        <f t="shared" si="36"/>
        <v>0</v>
      </c>
      <c r="W23" s="113">
        <f t="shared" si="37"/>
        <v>0</v>
      </c>
      <c r="X23" s="113">
        <f t="shared" si="38"/>
        <v>0</v>
      </c>
      <c r="Y23" s="109"/>
      <c r="Z23" s="109"/>
      <c r="AA23" s="109"/>
      <c r="AB23" s="139"/>
      <c r="AC23" s="205">
        <f>IF(SUM(AC18:AC22)&gt;6,6,SUM(AC18:AC22))</f>
        <v>0</v>
      </c>
      <c r="AD23" s="134"/>
      <c r="AE23" s="134"/>
      <c r="AF23" s="134"/>
      <c r="AG23" s="134"/>
      <c r="AH23" s="134"/>
      <c r="AI23" s="134"/>
      <c r="AJ23" s="134"/>
      <c r="AK23" s="134"/>
      <c r="AL23" s="134"/>
      <c r="AM23" s="134"/>
      <c r="AN23" s="134"/>
      <c r="AO23" s="134"/>
      <c r="AP23" s="134"/>
      <c r="AQ23" s="134"/>
      <c r="AR23" s="134"/>
      <c r="AS23" s="134"/>
      <c r="AT23" s="134"/>
      <c r="AU23" s="134"/>
      <c r="AV23" s="134"/>
      <c r="AW23" s="134"/>
      <c r="AX23" s="134"/>
      <c r="AY23" s="134"/>
      <c r="AZ23" s="134"/>
      <c r="BA23" s="134"/>
      <c r="BB23" s="134"/>
      <c r="BC23" s="134"/>
    </row>
    <row r="24" spans="1:55" ht="22.9" x14ac:dyDescent="0.4">
      <c r="A24" s="263"/>
      <c r="B24" s="263"/>
      <c r="C24" s="263"/>
      <c r="D24" s="263"/>
      <c r="E24" s="263"/>
      <c r="F24" s="263"/>
      <c r="G24" s="263"/>
      <c r="H24" s="143"/>
      <c r="I24" s="144"/>
      <c r="J24" s="145"/>
      <c r="K24" s="145"/>
      <c r="L24" s="145"/>
      <c r="M24" s="140"/>
      <c r="N24" s="146"/>
      <c r="O24" s="146"/>
      <c r="P24" s="146"/>
      <c r="Q24" s="109"/>
      <c r="R24" s="109"/>
      <c r="S24" s="109"/>
      <c r="T24" s="109"/>
      <c r="U24" s="109"/>
      <c r="V24" s="109"/>
      <c r="W24" s="109"/>
      <c r="X24" s="109"/>
      <c r="Y24" s="109"/>
      <c r="Z24" s="109"/>
      <c r="AA24" s="109"/>
      <c r="AB24" s="139"/>
      <c r="AC24" s="147"/>
      <c r="AD24" s="134"/>
      <c r="AE24" s="134"/>
      <c r="AF24" s="134"/>
      <c r="AG24" s="134"/>
      <c r="AH24" s="134"/>
      <c r="AI24" s="134"/>
      <c r="AJ24" s="134"/>
      <c r="AK24" s="134"/>
      <c r="AL24" s="134"/>
      <c r="AM24" s="134"/>
      <c r="AN24" s="134"/>
      <c r="AO24" s="134"/>
      <c r="AP24" s="134"/>
      <c r="AQ24" s="134"/>
      <c r="AR24" s="134"/>
      <c r="AS24" s="134"/>
      <c r="AT24" s="134"/>
      <c r="AU24" s="134"/>
      <c r="AV24" s="134"/>
      <c r="AW24" s="134"/>
      <c r="AX24" s="134"/>
      <c r="AY24" s="134"/>
      <c r="AZ24" s="134"/>
      <c r="BA24" s="134"/>
      <c r="BB24" s="134"/>
      <c r="BC24" s="134"/>
    </row>
    <row r="25" spans="1:55" ht="22.5" thickBot="1" x14ac:dyDescent="0.6">
      <c r="A25" s="263"/>
      <c r="B25" s="263"/>
      <c r="C25" s="263"/>
      <c r="D25" s="263"/>
      <c r="E25" s="263"/>
      <c r="F25" s="263"/>
      <c r="G25" s="263"/>
      <c r="H25" s="139"/>
      <c r="I25" s="139"/>
      <c r="J25" s="139"/>
      <c r="K25" s="139"/>
      <c r="L25" s="139"/>
      <c r="M25" s="140"/>
      <c r="N25" s="141" t="s">
        <v>85</v>
      </c>
      <c r="O25" s="141" t="s">
        <v>86</v>
      </c>
      <c r="P25" s="141" t="s">
        <v>87</v>
      </c>
      <c r="Q25" s="113"/>
      <c r="R25" s="113"/>
      <c r="S25" s="113"/>
      <c r="T25" s="113"/>
      <c r="U25" s="113"/>
      <c r="V25" s="113"/>
      <c r="W25" s="113"/>
      <c r="X25" s="113"/>
      <c r="Y25" s="109"/>
      <c r="Z25" s="109"/>
      <c r="AA25" s="109"/>
      <c r="AB25" s="139"/>
      <c r="AC25" s="142" t="s">
        <v>103</v>
      </c>
      <c r="AD25" s="134"/>
      <c r="AE25" s="134"/>
      <c r="AF25" s="134"/>
      <c r="AG25" s="134"/>
      <c r="AH25" s="134"/>
      <c r="AI25" s="134"/>
      <c r="AJ25" s="134"/>
      <c r="AK25" s="134"/>
      <c r="AL25" s="134"/>
      <c r="AM25" s="134"/>
      <c r="AN25" s="134"/>
      <c r="AO25" s="134"/>
      <c r="AP25" s="134"/>
      <c r="AQ25" s="134"/>
      <c r="AR25" s="134"/>
      <c r="AS25" s="134"/>
      <c r="AT25" s="134"/>
      <c r="AU25" s="134"/>
      <c r="AV25" s="134"/>
      <c r="AW25" s="134"/>
      <c r="AX25" s="134"/>
      <c r="AY25" s="134"/>
      <c r="AZ25" s="134"/>
      <c r="BA25" s="134"/>
      <c r="BB25" s="134"/>
      <c r="BC25" s="134"/>
    </row>
    <row r="26" spans="1:55" ht="23.25" thickTop="1" thickBot="1" x14ac:dyDescent="0.6">
      <c r="A26" s="814" t="s">
        <v>102</v>
      </c>
      <c r="B26" s="815"/>
      <c r="C26" s="815"/>
      <c r="D26" s="815"/>
      <c r="E26" s="815"/>
      <c r="F26" s="815"/>
      <c r="G26" s="816"/>
      <c r="H26" s="273" t="s">
        <v>37</v>
      </c>
      <c r="I26" s="718" t="s">
        <v>150</v>
      </c>
      <c r="J26" s="719"/>
      <c r="K26" s="719"/>
      <c r="L26" s="720"/>
      <c r="M26" s="99">
        <f>SUMIFS(M6:M15,G6:G15,"AA",H6:H15,"ss")</f>
        <v>0</v>
      </c>
      <c r="N26" s="130">
        <f t="shared" ref="N26:N31" si="39">FLOOR(R26,1)</f>
        <v>0</v>
      </c>
      <c r="O26" s="131">
        <f t="shared" ref="O26:O31" si="40">FLOOR(V26,1)</f>
        <v>0</v>
      </c>
      <c r="P26" s="132">
        <f t="shared" ref="P26:P31" si="41">U26-X26</f>
        <v>0</v>
      </c>
      <c r="Q26" s="113">
        <f t="shared" ref="Q26:Q31" si="42">T26+X26+Y26</f>
        <v>0</v>
      </c>
      <c r="R26" s="113">
        <f t="shared" ref="R26:R30" si="43">M26/365</f>
        <v>0</v>
      </c>
      <c r="S26" s="113">
        <f t="shared" ref="S26:S31" si="44">FLOOR(R26,1)</f>
        <v>0</v>
      </c>
      <c r="T26" s="113">
        <f t="shared" ref="T26:T31" si="45">S26*365</f>
        <v>0</v>
      </c>
      <c r="U26" s="113">
        <f t="shared" ref="U26:U30" si="46">M26-T26</f>
        <v>0</v>
      </c>
      <c r="V26" s="113">
        <f t="shared" ref="V26:V31" si="47">U26/30</f>
        <v>0</v>
      </c>
      <c r="W26" s="113">
        <f t="shared" ref="W26:W31" si="48">FLOOR(V26,1)</f>
        <v>0</v>
      </c>
      <c r="X26" s="113">
        <f t="shared" ref="X26:X31" si="49">W26*30</f>
        <v>0</v>
      </c>
      <c r="Y26" s="109"/>
      <c r="Z26" s="109"/>
      <c r="AA26" s="109"/>
      <c r="AB26" s="139"/>
      <c r="AC26" s="133">
        <f>ROUND(IF(IF(O26&gt;12,6,O26*0.5)+IF(P26&gt;15,0.5,0)+IF(N26&gt;0,6,0)&gt;12,6,IF(O26&gt;12,6,O26*0.5)+IF(P26&gt;15,0.5,0)+IF(N26&gt;0,6,0)),3)</f>
        <v>0</v>
      </c>
      <c r="AD26" s="134"/>
      <c r="AE26" s="134"/>
      <c r="AF26" s="134"/>
      <c r="AG26" s="134"/>
      <c r="AH26" s="134"/>
      <c r="AI26" s="134"/>
      <c r="AJ26" s="134"/>
      <c r="AK26" s="134"/>
      <c r="AL26" s="134"/>
      <c r="AM26" s="134"/>
      <c r="AN26" s="134"/>
      <c r="AO26" s="134"/>
      <c r="AP26" s="134"/>
      <c r="AQ26" s="134"/>
      <c r="AR26" s="134"/>
      <c r="AS26" s="134"/>
      <c r="AT26" s="134"/>
      <c r="AU26" s="134"/>
      <c r="AV26" s="134"/>
      <c r="AW26" s="134"/>
      <c r="AX26" s="134"/>
      <c r="AY26" s="134"/>
      <c r="AZ26" s="134"/>
      <c r="BA26" s="134"/>
      <c r="BB26" s="134"/>
      <c r="BC26" s="134"/>
    </row>
    <row r="27" spans="1:55" ht="22.9" thickTop="1" thickBot="1" x14ac:dyDescent="0.6">
      <c r="A27" s="808" t="s">
        <v>104</v>
      </c>
      <c r="B27" s="809"/>
      <c r="C27" s="809"/>
      <c r="D27" s="809"/>
      <c r="E27" s="809"/>
      <c r="F27" s="809"/>
      <c r="G27" s="810"/>
      <c r="H27" s="273" t="s">
        <v>37</v>
      </c>
      <c r="I27" s="718" t="s">
        <v>100</v>
      </c>
      <c r="J27" s="719"/>
      <c r="K27" s="719"/>
      <c r="L27" s="720"/>
      <c r="M27" s="99">
        <f>SUMIFS(M6:M15,G6:G15,"AA",H6:H15,"NON")</f>
        <v>0</v>
      </c>
      <c r="N27" s="121">
        <f t="shared" si="39"/>
        <v>0</v>
      </c>
      <c r="O27" s="122">
        <f t="shared" si="40"/>
        <v>0</v>
      </c>
      <c r="P27" s="123">
        <f t="shared" si="41"/>
        <v>0</v>
      </c>
      <c r="Q27" s="113">
        <f t="shared" si="42"/>
        <v>0</v>
      </c>
      <c r="R27" s="113">
        <f t="shared" si="43"/>
        <v>0</v>
      </c>
      <c r="S27" s="113">
        <f t="shared" si="44"/>
        <v>0</v>
      </c>
      <c r="T27" s="113">
        <f t="shared" si="45"/>
        <v>0</v>
      </c>
      <c r="U27" s="113">
        <f t="shared" si="46"/>
        <v>0</v>
      </c>
      <c r="V27" s="113">
        <f t="shared" si="47"/>
        <v>0</v>
      </c>
      <c r="W27" s="113">
        <f t="shared" si="48"/>
        <v>0</v>
      </c>
      <c r="X27" s="113">
        <f t="shared" si="49"/>
        <v>0</v>
      </c>
      <c r="Y27" s="109"/>
      <c r="Z27" s="109"/>
      <c r="AA27" s="109"/>
      <c r="AB27" s="139"/>
      <c r="AC27" s="133">
        <f>IF(IF(O27&gt;12,3,O27*0.25)+IF(P27&gt;15,0.25,0)+IF(N27&gt;0,3,0)&gt;12,6,IF(O27&gt;12,3,O27*0.25)+IF(P27&gt;15,0.25,0)+IF(N27&gt;0,3,0))</f>
        <v>0</v>
      </c>
      <c r="AD27" s="134"/>
      <c r="AE27" s="134"/>
      <c r="AF27" s="134"/>
      <c r="AG27" s="134"/>
      <c r="AH27" s="134"/>
      <c r="AI27" s="134"/>
      <c r="AJ27" s="134"/>
      <c r="AK27" s="134"/>
      <c r="AL27" s="134"/>
      <c r="AM27" s="134"/>
      <c r="AN27" s="134"/>
      <c r="AO27" s="134"/>
      <c r="AP27" s="134"/>
      <c r="AQ27" s="134"/>
      <c r="AR27" s="134"/>
      <c r="AS27" s="134"/>
      <c r="AT27" s="134"/>
      <c r="AU27" s="134"/>
      <c r="AV27" s="134"/>
      <c r="AW27" s="134"/>
      <c r="AX27" s="134"/>
      <c r="AY27" s="134"/>
      <c r="AZ27" s="134"/>
      <c r="BA27" s="134"/>
      <c r="BB27" s="134"/>
      <c r="BC27" s="134"/>
    </row>
    <row r="28" spans="1:55" ht="22.9" thickTop="1" thickBot="1" x14ac:dyDescent="0.6">
      <c r="A28" s="811"/>
      <c r="B28" s="812"/>
      <c r="C28" s="812"/>
      <c r="D28" s="812"/>
      <c r="E28" s="812"/>
      <c r="F28" s="812"/>
      <c r="G28" s="813"/>
      <c r="H28" s="274" t="s">
        <v>101</v>
      </c>
      <c r="I28" s="718" t="s">
        <v>150</v>
      </c>
      <c r="J28" s="719"/>
      <c r="K28" s="719"/>
      <c r="L28" s="720"/>
      <c r="M28" s="99">
        <f xml:space="preserve">   SUMIFS(M6:M15,G6:G15,"ALTRO",H6:H15,"SS")   +     SUMIFS(M6:M15,G6:G15,"CS",H6:H15,"SS")+SUMIFS(M6:M15,G6:G15,"AT",H6:H15,"SS")</f>
        <v>0</v>
      </c>
      <c r="N28" s="121">
        <f t="shared" si="39"/>
        <v>0</v>
      </c>
      <c r="O28" s="122">
        <f t="shared" si="40"/>
        <v>0</v>
      </c>
      <c r="P28" s="123">
        <f t="shared" si="41"/>
        <v>0</v>
      </c>
      <c r="Q28" s="113">
        <f t="shared" si="42"/>
        <v>0</v>
      </c>
      <c r="R28" s="113">
        <f t="shared" si="43"/>
        <v>0</v>
      </c>
      <c r="S28" s="113">
        <f t="shared" si="44"/>
        <v>0</v>
      </c>
      <c r="T28" s="113">
        <f t="shared" si="45"/>
        <v>0</v>
      </c>
      <c r="U28" s="113">
        <f t="shared" si="46"/>
        <v>0</v>
      </c>
      <c r="V28" s="113">
        <f t="shared" si="47"/>
        <v>0</v>
      </c>
      <c r="W28" s="113">
        <f t="shared" si="48"/>
        <v>0</v>
      </c>
      <c r="X28" s="113">
        <f t="shared" si="49"/>
        <v>0</v>
      </c>
      <c r="Y28" s="109"/>
      <c r="Z28" s="109"/>
      <c r="AA28" s="109"/>
      <c r="AB28" s="139"/>
      <c r="AC28" s="133">
        <f>ROUND(IF(IF(O28&gt;12,1.2,O28*0.1)+IF(P28&gt;15,0.1,0)+IF(N28&gt;0,1.2,0)&gt;12,1.2,IF(O28&gt;12,1.2,O28*0.1)+IF(P28&gt;15,0.1,0)+IF(N28&gt;0,1.2,0)),3)</f>
        <v>0</v>
      </c>
      <c r="AD28" s="134"/>
      <c r="AE28" s="134"/>
      <c r="AF28" s="134"/>
      <c r="AG28" s="134"/>
      <c r="AH28" s="134"/>
      <c r="AI28" s="134"/>
      <c r="AJ28" s="134"/>
      <c r="AK28" s="134"/>
      <c r="AL28" s="134"/>
      <c r="AM28" s="134"/>
      <c r="AN28" s="134"/>
      <c r="AO28" s="134"/>
      <c r="AP28" s="134"/>
      <c r="AQ28" s="134"/>
      <c r="AR28" s="134"/>
      <c r="AS28" s="134"/>
      <c r="AT28" s="134"/>
      <c r="AU28" s="134"/>
      <c r="AV28" s="134"/>
      <c r="AW28" s="134"/>
      <c r="AX28" s="134"/>
      <c r="AY28" s="134"/>
      <c r="AZ28" s="134"/>
      <c r="BA28" s="134"/>
      <c r="BB28" s="134"/>
      <c r="BC28" s="134"/>
    </row>
    <row r="29" spans="1:55" ht="22.9" thickTop="1" thickBot="1" x14ac:dyDescent="0.6">
      <c r="A29" s="811"/>
      <c r="B29" s="812"/>
      <c r="C29" s="812"/>
      <c r="D29" s="812"/>
      <c r="E29" s="812"/>
      <c r="F29" s="812"/>
      <c r="G29" s="813"/>
      <c r="H29" s="274" t="s">
        <v>101</v>
      </c>
      <c r="I29" s="718" t="s">
        <v>100</v>
      </c>
      <c r="J29" s="719"/>
      <c r="K29" s="719"/>
      <c r="L29" s="720"/>
      <c r="M29" s="99">
        <f>SUMIFS(M6:M15,G6:G15,"ALTRO",H6:H15,"NON")     +SUMIFS(M6:M15,G6:G15,"cs",H6:H15,"NON")      +SUMIFS(M6:M15,G6:G15,"AT",H6:H15,"NON")</f>
        <v>0</v>
      </c>
      <c r="N29" s="121">
        <f t="shared" si="39"/>
        <v>0</v>
      </c>
      <c r="O29" s="122">
        <f t="shared" si="40"/>
        <v>0</v>
      </c>
      <c r="P29" s="123">
        <f t="shared" si="41"/>
        <v>0</v>
      </c>
      <c r="Q29" s="113">
        <f t="shared" si="42"/>
        <v>0</v>
      </c>
      <c r="R29" s="113">
        <f t="shared" si="43"/>
        <v>0</v>
      </c>
      <c r="S29" s="113">
        <f t="shared" si="44"/>
        <v>0</v>
      </c>
      <c r="T29" s="113">
        <f t="shared" si="45"/>
        <v>0</v>
      </c>
      <c r="U29" s="113">
        <f t="shared" si="46"/>
        <v>0</v>
      </c>
      <c r="V29" s="113">
        <f t="shared" si="47"/>
        <v>0</v>
      </c>
      <c r="W29" s="113">
        <f t="shared" si="48"/>
        <v>0</v>
      </c>
      <c r="X29" s="113">
        <f t="shared" si="49"/>
        <v>0</v>
      </c>
      <c r="Y29" s="109"/>
      <c r="Z29" s="109"/>
      <c r="AA29" s="109"/>
      <c r="AB29" s="139"/>
      <c r="AC29" s="133">
        <f>ROUND(IF(IF(O29&gt;12,0.6,O29*0.05)+IF(P29&gt;15,0.05,0)+IF(N29&gt;0,0.6,0)&gt;12,0.6,IF(O29&gt;12,0.6,O29*0.05)+IF(P29&gt;15,0.05,0)+IF(N29&gt;0,0.6,0)),3)</f>
        <v>0</v>
      </c>
      <c r="AD29" s="134"/>
      <c r="AE29" s="134"/>
      <c r="AF29" s="134"/>
      <c r="AG29" s="134"/>
      <c r="AH29" s="134"/>
      <c r="AI29" s="134"/>
      <c r="AJ29" s="134"/>
      <c r="AK29" s="134"/>
      <c r="AL29" s="134"/>
      <c r="AM29" s="134"/>
      <c r="AN29" s="134"/>
      <c r="AO29" s="134"/>
      <c r="AP29" s="134"/>
      <c r="AQ29" s="134"/>
      <c r="AR29" s="134"/>
      <c r="AS29" s="134"/>
      <c r="AT29" s="134"/>
      <c r="AU29" s="134"/>
      <c r="AV29" s="134"/>
      <c r="AW29" s="134"/>
      <c r="AX29" s="134"/>
      <c r="AY29" s="134"/>
      <c r="AZ29" s="134"/>
      <c r="BA29" s="134"/>
      <c r="BB29" s="134"/>
      <c r="BC29" s="134"/>
    </row>
    <row r="30" spans="1:55" ht="22.9" thickTop="1" thickBot="1" x14ac:dyDescent="0.6">
      <c r="A30" s="817" t="s">
        <v>109</v>
      </c>
      <c r="B30" s="818"/>
      <c r="C30" s="818"/>
      <c r="D30" s="818"/>
      <c r="E30" s="818"/>
      <c r="F30" s="770" t="str">
        <f>IF(+Anno_1=0,"",+Anno_1)</f>
        <v/>
      </c>
      <c r="G30" s="771"/>
      <c r="H30" s="274" t="s">
        <v>101</v>
      </c>
      <c r="I30" s="718" t="s">
        <v>154</v>
      </c>
      <c r="J30" s="719"/>
      <c r="K30" s="719"/>
      <c r="L30" s="720"/>
      <c r="M30" s="194">
        <f>SUMIFS(M6:M15,G6:G15,"ALTRO",H6:H15,"ENTE")</f>
        <v>0</v>
      </c>
      <c r="N30" s="118">
        <f t="shared" si="39"/>
        <v>0</v>
      </c>
      <c r="O30" s="119">
        <f t="shared" si="40"/>
        <v>0</v>
      </c>
      <c r="P30" s="120">
        <f t="shared" si="41"/>
        <v>0</v>
      </c>
      <c r="Q30" s="113">
        <f t="shared" si="42"/>
        <v>0</v>
      </c>
      <c r="R30" s="113">
        <f t="shared" si="43"/>
        <v>0</v>
      </c>
      <c r="S30" s="113">
        <f t="shared" si="44"/>
        <v>0</v>
      </c>
      <c r="T30" s="113">
        <f t="shared" si="45"/>
        <v>0</v>
      </c>
      <c r="U30" s="113">
        <f t="shared" si="46"/>
        <v>0</v>
      </c>
      <c r="V30" s="113">
        <f t="shared" si="47"/>
        <v>0</v>
      </c>
      <c r="W30" s="113">
        <f t="shared" si="48"/>
        <v>0</v>
      </c>
      <c r="X30" s="113">
        <f t="shared" si="49"/>
        <v>0</v>
      </c>
      <c r="Y30" s="109"/>
      <c r="Z30" s="109"/>
      <c r="AA30" s="109"/>
      <c r="AB30" s="139"/>
      <c r="AC30" s="133">
        <f>ROUND(IF(IF(O30&gt;12,0.6,O30*0.05)+IF(P30&gt;15,0.05,0)+IF(N30&gt;0,0.6,0)&gt;12,0.6,IF(O30&gt;12,0.6,O30*0.05)+IF(P30&gt;15,0.05,0)+IF(N30&gt;0,0.6,0)),3)</f>
        <v>0</v>
      </c>
      <c r="AD30" s="134"/>
      <c r="AE30" s="134"/>
      <c r="AF30" s="134"/>
      <c r="AG30" s="134"/>
      <c r="AH30" s="134"/>
      <c r="AI30" s="134"/>
      <c r="AJ30" s="134"/>
      <c r="AK30" s="134"/>
      <c r="AL30" s="134"/>
      <c r="AM30" s="134"/>
      <c r="AN30" s="134"/>
      <c r="AO30" s="134"/>
      <c r="AP30" s="134"/>
      <c r="AQ30" s="134"/>
      <c r="AR30" s="134"/>
      <c r="AS30" s="134"/>
      <c r="AT30" s="134"/>
      <c r="AU30" s="134"/>
      <c r="AV30" s="134"/>
      <c r="AW30" s="134"/>
      <c r="AX30" s="134"/>
      <c r="AY30" s="134"/>
      <c r="AZ30" s="134"/>
      <c r="BA30" s="134"/>
      <c r="BB30" s="134"/>
      <c r="BC30" s="134"/>
    </row>
    <row r="31" spans="1:55" ht="22.9" thickTop="1" thickBot="1" x14ac:dyDescent="0.6">
      <c r="A31" s="819"/>
      <c r="B31" s="820"/>
      <c r="C31" s="820"/>
      <c r="D31" s="820"/>
      <c r="E31" s="820"/>
      <c r="F31" s="772"/>
      <c r="G31" s="773"/>
      <c r="H31" s="668" t="s">
        <v>110</v>
      </c>
      <c r="I31" s="669"/>
      <c r="J31" s="669"/>
      <c r="K31" s="669"/>
      <c r="L31" s="670"/>
      <c r="M31" s="98">
        <f>SUM(M26:M30)</f>
        <v>0</v>
      </c>
      <c r="N31" s="209">
        <f t="shared" si="39"/>
        <v>0</v>
      </c>
      <c r="O31" s="207">
        <f t="shared" si="40"/>
        <v>0</v>
      </c>
      <c r="P31" s="208">
        <f t="shared" si="41"/>
        <v>0</v>
      </c>
      <c r="Q31" s="113">
        <f t="shared" si="42"/>
        <v>0</v>
      </c>
      <c r="R31" s="113">
        <f>M31/365</f>
        <v>0</v>
      </c>
      <c r="S31" s="113">
        <f t="shared" si="44"/>
        <v>0</v>
      </c>
      <c r="T31" s="113">
        <f t="shared" si="45"/>
        <v>0</v>
      </c>
      <c r="U31" s="113">
        <f>M31-T31</f>
        <v>0</v>
      </c>
      <c r="V31" s="113">
        <f t="shared" si="47"/>
        <v>0</v>
      </c>
      <c r="W31" s="113">
        <f t="shared" si="48"/>
        <v>0</v>
      </c>
      <c r="X31" s="113">
        <f t="shared" si="49"/>
        <v>0</v>
      </c>
      <c r="Y31" s="109"/>
      <c r="Z31" s="109"/>
      <c r="AA31" s="109"/>
      <c r="AB31" s="139"/>
      <c r="AC31" s="205">
        <f>IF(SUM(AC26:AC30)&gt;6,6,SUM(AC26:AC30))</f>
        <v>0</v>
      </c>
      <c r="AD31" s="134"/>
      <c r="AE31" s="134"/>
      <c r="AF31" s="134"/>
      <c r="AG31" s="134"/>
      <c r="AH31" s="134"/>
      <c r="AI31" s="134"/>
      <c r="AJ31" s="134"/>
      <c r="AK31" s="134"/>
      <c r="AL31" s="134"/>
      <c r="AM31" s="134"/>
      <c r="AN31" s="134"/>
      <c r="AO31" s="134"/>
      <c r="AP31" s="134"/>
      <c r="AQ31" s="134"/>
      <c r="AR31" s="134"/>
      <c r="AS31" s="134"/>
      <c r="AT31" s="134"/>
      <c r="AU31" s="134"/>
      <c r="AV31" s="134"/>
      <c r="AW31" s="134"/>
      <c r="AX31" s="134"/>
      <c r="AY31" s="134"/>
      <c r="AZ31" s="134"/>
      <c r="BA31" s="134"/>
      <c r="BB31" s="134"/>
      <c r="BC31" s="134"/>
    </row>
    <row r="32" spans="1:55" ht="22.9" x14ac:dyDescent="0.4">
      <c r="A32" s="263"/>
      <c r="B32" s="263"/>
      <c r="C32" s="263"/>
      <c r="D32" s="263"/>
      <c r="E32" s="263"/>
      <c r="F32" s="263"/>
      <c r="G32" s="263"/>
      <c r="H32" s="143"/>
      <c r="I32" s="144"/>
      <c r="J32" s="145"/>
      <c r="K32" s="145"/>
      <c r="L32" s="145"/>
      <c r="M32" s="140"/>
      <c r="N32" s="146"/>
      <c r="O32" s="146"/>
      <c r="P32" s="146"/>
      <c r="Q32" s="139"/>
      <c r="R32" s="139"/>
      <c r="S32" s="139"/>
      <c r="T32" s="139"/>
      <c r="U32" s="139"/>
      <c r="V32" s="139"/>
      <c r="W32" s="139"/>
      <c r="X32" s="139"/>
      <c r="Y32" s="139"/>
      <c r="Z32" s="139"/>
      <c r="AA32" s="139"/>
      <c r="AB32" s="139"/>
      <c r="AC32" s="148"/>
      <c r="AD32" s="134"/>
      <c r="AE32" s="134"/>
      <c r="AF32" s="134"/>
      <c r="AG32" s="134"/>
      <c r="AH32" s="134"/>
      <c r="AI32" s="134"/>
      <c r="AJ32" s="134"/>
      <c r="AK32" s="134"/>
      <c r="AL32" s="134"/>
      <c r="AM32" s="134"/>
      <c r="AN32" s="134"/>
      <c r="AO32" s="134"/>
      <c r="AP32" s="134"/>
      <c r="AQ32" s="134"/>
      <c r="AR32" s="134"/>
      <c r="AS32" s="134"/>
      <c r="AT32" s="134"/>
      <c r="AU32" s="134"/>
      <c r="AV32" s="134"/>
      <c r="AW32" s="134"/>
      <c r="AX32" s="134"/>
      <c r="AY32" s="134"/>
      <c r="AZ32" s="134"/>
      <c r="BA32" s="134"/>
      <c r="BB32" s="134"/>
      <c r="BC32" s="134"/>
    </row>
    <row r="33" spans="1:55" ht="22.5" thickBot="1" x14ac:dyDescent="0.6">
      <c r="A33" s="263"/>
      <c r="B33" s="263"/>
      <c r="C33" s="263"/>
      <c r="D33" s="263"/>
      <c r="E33" s="263"/>
      <c r="F33" s="263"/>
      <c r="G33" s="263"/>
      <c r="H33" s="139"/>
      <c r="I33" s="139"/>
      <c r="J33" s="139"/>
      <c r="K33" s="139"/>
      <c r="L33" s="139"/>
      <c r="M33" s="140"/>
      <c r="N33" s="141" t="s">
        <v>85</v>
      </c>
      <c r="O33" s="141" t="s">
        <v>86</v>
      </c>
      <c r="P33" s="141" t="s">
        <v>87</v>
      </c>
      <c r="Q33" s="149"/>
      <c r="R33" s="149"/>
      <c r="S33" s="149"/>
      <c r="T33" s="149"/>
      <c r="U33" s="149"/>
      <c r="V33" s="149"/>
      <c r="W33" s="149"/>
      <c r="X33" s="149"/>
      <c r="Y33" s="139"/>
      <c r="Z33" s="139"/>
      <c r="AA33" s="139"/>
      <c r="AB33" s="139"/>
      <c r="AC33" s="142" t="s">
        <v>103</v>
      </c>
      <c r="AD33" s="134"/>
      <c r="AE33" s="134"/>
      <c r="AF33" s="134"/>
      <c r="AG33" s="134"/>
      <c r="AH33" s="134"/>
      <c r="AI33" s="134"/>
      <c r="AJ33" s="134"/>
      <c r="AK33" s="134"/>
      <c r="AL33" s="134"/>
      <c r="AM33" s="134"/>
      <c r="AN33" s="134"/>
      <c r="AO33" s="134"/>
      <c r="AP33" s="134"/>
      <c r="AQ33" s="134"/>
      <c r="AR33" s="134"/>
      <c r="AS33" s="134"/>
      <c r="AT33" s="134"/>
      <c r="AU33" s="134"/>
      <c r="AV33" s="134"/>
      <c r="AW33" s="134"/>
      <c r="AX33" s="134"/>
      <c r="AY33" s="134"/>
      <c r="AZ33" s="134"/>
      <c r="BA33" s="134"/>
      <c r="BB33" s="134"/>
      <c r="BC33" s="134"/>
    </row>
    <row r="34" spans="1:55" ht="23.25" thickTop="1" thickBot="1" x14ac:dyDescent="0.6">
      <c r="A34" s="799" t="s">
        <v>102</v>
      </c>
      <c r="B34" s="800"/>
      <c r="C34" s="800"/>
      <c r="D34" s="800"/>
      <c r="E34" s="800"/>
      <c r="F34" s="800"/>
      <c r="G34" s="801"/>
      <c r="H34" s="273" t="s">
        <v>61</v>
      </c>
      <c r="I34" s="718" t="s">
        <v>150</v>
      </c>
      <c r="J34" s="719"/>
      <c r="K34" s="719"/>
      <c r="L34" s="720"/>
      <c r="M34" s="99">
        <f>SUMIFS(M6:M15,G6:G15,"AT",H6:H15,"ss")</f>
        <v>0</v>
      </c>
      <c r="N34" s="130">
        <f t="shared" ref="N34:N39" si="50">FLOOR(R34,1)</f>
        <v>0</v>
      </c>
      <c r="O34" s="131">
        <f t="shared" ref="O34:O39" si="51">FLOOR(V34,1)</f>
        <v>0</v>
      </c>
      <c r="P34" s="132">
        <f t="shared" ref="P34:P39" si="52">U34-X34</f>
        <v>0</v>
      </c>
      <c r="Q34" s="113">
        <f t="shared" ref="Q34:Q39" si="53">T34+X34+Y34</f>
        <v>0</v>
      </c>
      <c r="R34" s="113">
        <f t="shared" ref="R34:R38" si="54">M34/365</f>
        <v>0</v>
      </c>
      <c r="S34" s="113">
        <f t="shared" ref="S34:S39" si="55">FLOOR(R34,1)</f>
        <v>0</v>
      </c>
      <c r="T34" s="113">
        <f t="shared" ref="T34:T39" si="56">S34*365</f>
        <v>0</v>
      </c>
      <c r="U34" s="113">
        <f t="shared" ref="U34:U38" si="57">M34-T34</f>
        <v>0</v>
      </c>
      <c r="V34" s="113">
        <f t="shared" ref="V34:V39" si="58">U34/30</f>
        <v>0</v>
      </c>
      <c r="W34" s="113">
        <f t="shared" ref="W34:W39" si="59">FLOOR(V34,1)</f>
        <v>0</v>
      </c>
      <c r="X34" s="113">
        <f t="shared" ref="X34:X39" si="60">W34*30</f>
        <v>0</v>
      </c>
      <c r="Y34" s="109"/>
      <c r="Z34" s="109"/>
      <c r="AA34" s="109"/>
      <c r="AB34" s="139"/>
      <c r="AC34" s="133">
        <f>ROUND(IF(IF(O34&gt;12,6,O34*0.5)+IF(P34&gt;15,0.5,0)+IF(N34&gt;0,6,0)&gt;12,6,IF(O34&gt;12,6,O34*0.5)+IF(P34&gt;15,0.5,0)+IF(N34&gt;0,6,0)),3)</f>
        <v>0</v>
      </c>
      <c r="AD34" s="134"/>
      <c r="AE34" s="134"/>
      <c r="AF34" s="134"/>
      <c r="AG34" s="134"/>
      <c r="AH34" s="134"/>
      <c r="AI34" s="134"/>
      <c r="AJ34" s="134"/>
      <c r="AK34" s="134"/>
      <c r="AL34" s="134"/>
      <c r="AM34" s="134"/>
      <c r="AN34" s="134"/>
      <c r="AO34" s="134"/>
      <c r="AP34" s="134"/>
      <c r="AQ34" s="134"/>
      <c r="AR34" s="134"/>
      <c r="AS34" s="134"/>
      <c r="AT34" s="134"/>
      <c r="AU34" s="134"/>
      <c r="AV34" s="134"/>
      <c r="AW34" s="134"/>
      <c r="AX34" s="134"/>
      <c r="AY34" s="134"/>
      <c r="AZ34" s="134"/>
      <c r="BA34" s="134"/>
      <c r="BB34" s="134"/>
      <c r="BC34" s="134"/>
    </row>
    <row r="35" spans="1:55" ht="22.9" thickTop="1" thickBot="1" x14ac:dyDescent="0.6">
      <c r="A35" s="802" t="s">
        <v>106</v>
      </c>
      <c r="B35" s="803"/>
      <c r="C35" s="803"/>
      <c r="D35" s="803"/>
      <c r="E35" s="803"/>
      <c r="F35" s="803"/>
      <c r="G35" s="804"/>
      <c r="H35" s="273" t="s">
        <v>61</v>
      </c>
      <c r="I35" s="718" t="s">
        <v>100</v>
      </c>
      <c r="J35" s="719"/>
      <c r="K35" s="719"/>
      <c r="L35" s="720"/>
      <c r="M35" s="99">
        <f>SUMIFS(M6:M15,G6:G15,"AT",H6:H15,"NON")</f>
        <v>0</v>
      </c>
      <c r="N35" s="121">
        <f t="shared" si="50"/>
        <v>0</v>
      </c>
      <c r="O35" s="122">
        <f t="shared" si="51"/>
        <v>0</v>
      </c>
      <c r="P35" s="123">
        <f t="shared" si="52"/>
        <v>0</v>
      </c>
      <c r="Q35" s="113">
        <f t="shared" si="53"/>
        <v>0</v>
      </c>
      <c r="R35" s="113">
        <f t="shared" si="54"/>
        <v>0</v>
      </c>
      <c r="S35" s="113">
        <f t="shared" si="55"/>
        <v>0</v>
      </c>
      <c r="T35" s="113">
        <f t="shared" si="56"/>
        <v>0</v>
      </c>
      <c r="U35" s="113">
        <f t="shared" si="57"/>
        <v>0</v>
      </c>
      <c r="V35" s="113">
        <f t="shared" si="58"/>
        <v>0</v>
      </c>
      <c r="W35" s="113">
        <f t="shared" si="59"/>
        <v>0</v>
      </c>
      <c r="X35" s="113">
        <f t="shared" si="60"/>
        <v>0</v>
      </c>
      <c r="Y35" s="109"/>
      <c r="Z35" s="109"/>
      <c r="AA35" s="109"/>
      <c r="AB35" s="139"/>
      <c r="AC35" s="133">
        <f>ROUND(IF(IF(O35&gt;12,3,O35*0.25)+IF(P35&gt;15,0.25,0)+IF(N35&gt;0,3,0)&gt;12,6,IF(O35&gt;12,3,O35*0.25)+IF(P35&gt;15,0.25,0)+IF(N35&gt;0,3,0)),3)</f>
        <v>0</v>
      </c>
      <c r="AD35" s="134"/>
      <c r="AE35" s="134"/>
      <c r="AF35" s="134"/>
      <c r="AG35" s="134"/>
      <c r="AH35" s="134"/>
      <c r="AI35" s="134"/>
      <c r="AJ35" s="134"/>
      <c r="AK35" s="134"/>
      <c r="AL35" s="134"/>
      <c r="AM35" s="134"/>
      <c r="AN35" s="134"/>
      <c r="AO35" s="134"/>
      <c r="AP35" s="134"/>
      <c r="AQ35" s="134"/>
      <c r="AR35" s="134"/>
      <c r="AS35" s="134"/>
      <c r="AT35" s="134"/>
      <c r="AU35" s="134"/>
      <c r="AV35" s="134"/>
      <c r="AW35" s="134"/>
      <c r="AX35" s="134"/>
      <c r="AY35" s="134"/>
      <c r="AZ35" s="134"/>
      <c r="BA35" s="134"/>
      <c r="BB35" s="134"/>
      <c r="BC35" s="134"/>
    </row>
    <row r="36" spans="1:55" ht="22.9" thickTop="1" thickBot="1" x14ac:dyDescent="0.6">
      <c r="A36" s="805"/>
      <c r="B36" s="806"/>
      <c r="C36" s="806"/>
      <c r="D36" s="806"/>
      <c r="E36" s="806"/>
      <c r="F36" s="806"/>
      <c r="G36" s="807"/>
      <c r="H36" s="274" t="s">
        <v>101</v>
      </c>
      <c r="I36" s="718" t="s">
        <v>150</v>
      </c>
      <c r="J36" s="719"/>
      <c r="K36" s="719"/>
      <c r="L36" s="720"/>
      <c r="M36" s="99">
        <f>SUMIFS(M6:M15,G6:G15,"ALTRO",H6:H15,"SS")+SUMIFS(M6:M15,G6:G15,"CS",H6:H15,"SS")+SUMIFS(M6:M15,G6:G15,"AA",H6:H15,"SS")</f>
        <v>0</v>
      </c>
      <c r="N36" s="121">
        <f t="shared" si="50"/>
        <v>0</v>
      </c>
      <c r="O36" s="122">
        <f t="shared" si="51"/>
        <v>0</v>
      </c>
      <c r="P36" s="123">
        <f t="shared" si="52"/>
        <v>0</v>
      </c>
      <c r="Q36" s="113">
        <f t="shared" si="53"/>
        <v>0</v>
      </c>
      <c r="R36" s="113">
        <f t="shared" si="54"/>
        <v>0</v>
      </c>
      <c r="S36" s="113">
        <f t="shared" si="55"/>
        <v>0</v>
      </c>
      <c r="T36" s="113">
        <f t="shared" si="56"/>
        <v>0</v>
      </c>
      <c r="U36" s="113">
        <f t="shared" si="57"/>
        <v>0</v>
      </c>
      <c r="V36" s="113">
        <f t="shared" si="58"/>
        <v>0</v>
      </c>
      <c r="W36" s="113">
        <f t="shared" si="59"/>
        <v>0</v>
      </c>
      <c r="X36" s="113">
        <f t="shared" si="60"/>
        <v>0</v>
      </c>
      <c r="Y36" s="109"/>
      <c r="Z36" s="109"/>
      <c r="AA36" s="109"/>
      <c r="AB36" s="139"/>
      <c r="AC36" s="133">
        <f>ROUND(IF(IF(O36&gt;12,1.2,O36*0.1)+IF(P36&gt;15,0.1,0)+IF(N36&gt;0,1.2,0)&gt;12,1.2,IF(O36&gt;12,1.2,O36*0.1)+IF(P36&gt;15,0.1,0)+IF(N36&gt;0,1.2,0)),3)</f>
        <v>0</v>
      </c>
      <c r="AD36" s="134"/>
      <c r="AE36" s="134"/>
      <c r="AF36" s="134"/>
      <c r="AG36" s="134"/>
      <c r="AH36" s="134"/>
      <c r="AI36" s="134"/>
      <c r="AJ36" s="134"/>
      <c r="AK36" s="134"/>
      <c r="AL36" s="134"/>
      <c r="AM36" s="134"/>
      <c r="AN36" s="134"/>
      <c r="AO36" s="134"/>
      <c r="AP36" s="134"/>
      <c r="AQ36" s="134"/>
      <c r="AR36" s="134"/>
      <c r="AS36" s="134"/>
      <c r="AT36" s="134"/>
      <c r="AU36" s="134"/>
      <c r="AV36" s="134"/>
      <c r="AW36" s="134"/>
      <c r="AX36" s="134"/>
      <c r="AY36" s="134"/>
      <c r="AZ36" s="134"/>
      <c r="BA36" s="134"/>
      <c r="BB36" s="134"/>
      <c r="BC36" s="134"/>
    </row>
    <row r="37" spans="1:55" ht="22.9" thickTop="1" thickBot="1" x14ac:dyDescent="0.6">
      <c r="A37" s="805"/>
      <c r="B37" s="806"/>
      <c r="C37" s="806"/>
      <c r="D37" s="806"/>
      <c r="E37" s="806"/>
      <c r="F37" s="806"/>
      <c r="G37" s="807"/>
      <c r="H37" s="274" t="s">
        <v>101</v>
      </c>
      <c r="I37" s="718" t="s">
        <v>100</v>
      </c>
      <c r="J37" s="719"/>
      <c r="K37" s="719"/>
      <c r="L37" s="720"/>
      <c r="M37" s="99">
        <f>SUMIFS(M6:M15,G6:G15,"ALTRO",H6:H15,"NON")+          SUMIFS(M6:M15,G6:G15,"cs",H6:H15,"NON")                 +SUMIFS(M6:M15,G6:G15,"Aa",H6:H15,"NON")</f>
        <v>0</v>
      </c>
      <c r="N37" s="121">
        <f t="shared" si="50"/>
        <v>0</v>
      </c>
      <c r="O37" s="122">
        <f t="shared" si="51"/>
        <v>0</v>
      </c>
      <c r="P37" s="123">
        <f t="shared" si="52"/>
        <v>0</v>
      </c>
      <c r="Q37" s="113">
        <f t="shared" si="53"/>
        <v>0</v>
      </c>
      <c r="R37" s="113">
        <f t="shared" si="54"/>
        <v>0</v>
      </c>
      <c r="S37" s="113">
        <f t="shared" si="55"/>
        <v>0</v>
      </c>
      <c r="T37" s="113">
        <f t="shared" si="56"/>
        <v>0</v>
      </c>
      <c r="U37" s="113">
        <f t="shared" si="57"/>
        <v>0</v>
      </c>
      <c r="V37" s="113">
        <f t="shared" si="58"/>
        <v>0</v>
      </c>
      <c r="W37" s="113">
        <f t="shared" si="59"/>
        <v>0</v>
      </c>
      <c r="X37" s="113">
        <f t="shared" si="60"/>
        <v>0</v>
      </c>
      <c r="Y37" s="109"/>
      <c r="Z37" s="109"/>
      <c r="AA37" s="109"/>
      <c r="AB37" s="139"/>
      <c r="AC37" s="133">
        <f>ROUND(IF(IF(O37&gt;12,0.6,O37*0.05)+IF(P37&gt;15,0.05,0)+IF(N37&gt;0,0.6,0)&gt;12,0.6,IF(O37&gt;12,0.6,O37*0.05)+IF(P37&gt;15,0.05,0)+IF(N37&gt;0,0.6,0)),3)</f>
        <v>0</v>
      </c>
      <c r="AD37" s="134"/>
      <c r="AE37" s="134"/>
      <c r="AF37" s="134"/>
      <c r="AG37" s="134"/>
      <c r="AH37" s="134"/>
      <c r="AI37" s="134"/>
      <c r="AJ37" s="134"/>
      <c r="AK37" s="134"/>
      <c r="AL37" s="134"/>
      <c r="AM37" s="134"/>
      <c r="AN37" s="134"/>
      <c r="AO37" s="134"/>
      <c r="AP37" s="134"/>
      <c r="AQ37" s="134"/>
      <c r="AR37" s="134"/>
      <c r="AS37" s="134"/>
      <c r="AT37" s="134"/>
      <c r="AU37" s="134"/>
      <c r="AV37" s="134"/>
      <c r="AW37" s="134"/>
      <c r="AX37" s="134"/>
      <c r="AY37" s="134"/>
      <c r="AZ37" s="134"/>
      <c r="BA37" s="134"/>
      <c r="BB37" s="134"/>
      <c r="BC37" s="134"/>
    </row>
    <row r="38" spans="1:55" ht="22.9" thickTop="1" thickBot="1" x14ac:dyDescent="0.6">
      <c r="A38" s="795" t="s">
        <v>109</v>
      </c>
      <c r="B38" s="796"/>
      <c r="C38" s="796"/>
      <c r="D38" s="796"/>
      <c r="E38" s="796"/>
      <c r="F38" s="744" t="str">
        <f>IF(+Anno_1=0,"",+Anno_1)</f>
        <v/>
      </c>
      <c r="G38" s="745"/>
      <c r="H38" s="274" t="s">
        <v>101</v>
      </c>
      <c r="I38" s="718" t="s">
        <v>154</v>
      </c>
      <c r="J38" s="719"/>
      <c r="K38" s="719"/>
      <c r="L38" s="720"/>
      <c r="M38" s="99">
        <f>SUMIFS(M6:M15,G6:G15,"ALTRO",H6:H15,"ENTE")</f>
        <v>0</v>
      </c>
      <c r="N38" s="127">
        <f t="shared" si="50"/>
        <v>0</v>
      </c>
      <c r="O38" s="128">
        <f t="shared" si="51"/>
        <v>0</v>
      </c>
      <c r="P38" s="129">
        <f t="shared" si="52"/>
        <v>0</v>
      </c>
      <c r="Q38" s="113">
        <f t="shared" si="53"/>
        <v>0</v>
      </c>
      <c r="R38" s="113">
        <f t="shared" si="54"/>
        <v>0</v>
      </c>
      <c r="S38" s="113">
        <f t="shared" si="55"/>
        <v>0</v>
      </c>
      <c r="T38" s="113">
        <f t="shared" si="56"/>
        <v>0</v>
      </c>
      <c r="U38" s="113">
        <f t="shared" si="57"/>
        <v>0</v>
      </c>
      <c r="V38" s="113">
        <f t="shared" si="58"/>
        <v>0</v>
      </c>
      <c r="W38" s="113">
        <f t="shared" si="59"/>
        <v>0</v>
      </c>
      <c r="X38" s="113">
        <f t="shared" si="60"/>
        <v>0</v>
      </c>
      <c r="Y38" s="109"/>
      <c r="Z38" s="109"/>
      <c r="AA38" s="109"/>
      <c r="AB38" s="139"/>
      <c r="AC38" s="133">
        <f>ROUND(IF(IF(O38&gt;12,0.6,O38*0.05)+IF(P38&gt;15,0.05,0)+IF(N38&gt;0,0.6,0)&gt;12,0.6,IF(O38&gt;12,0.6,O38*0.05)+IF(P38&gt;15,0.05,0)+IF(N38&gt;0,0.6,0)),3)</f>
        <v>0</v>
      </c>
      <c r="AD38" s="134"/>
      <c r="AE38" s="134"/>
      <c r="AF38" s="134"/>
      <c r="AG38" s="134"/>
      <c r="AH38" s="134"/>
      <c r="AI38" s="134"/>
      <c r="AJ38" s="134"/>
      <c r="AK38" s="134"/>
      <c r="AL38" s="134"/>
      <c r="AM38" s="134"/>
      <c r="AN38" s="134"/>
      <c r="AO38" s="134"/>
      <c r="AP38" s="134"/>
      <c r="AQ38" s="134"/>
      <c r="AR38" s="134"/>
      <c r="AS38" s="134"/>
      <c r="AT38" s="134"/>
      <c r="AU38" s="134"/>
      <c r="AV38" s="134"/>
      <c r="AW38" s="134"/>
      <c r="AX38" s="134"/>
      <c r="AY38" s="134"/>
      <c r="AZ38" s="134"/>
      <c r="BA38" s="134"/>
      <c r="BB38" s="134"/>
      <c r="BC38" s="134"/>
    </row>
    <row r="39" spans="1:55" ht="22.9" thickTop="1" thickBot="1" x14ac:dyDescent="0.6">
      <c r="A39" s="797"/>
      <c r="B39" s="798"/>
      <c r="C39" s="798"/>
      <c r="D39" s="798"/>
      <c r="E39" s="798"/>
      <c r="F39" s="746"/>
      <c r="G39" s="747"/>
      <c r="H39" s="668" t="s">
        <v>110</v>
      </c>
      <c r="I39" s="669"/>
      <c r="J39" s="669"/>
      <c r="K39" s="669"/>
      <c r="L39" s="670"/>
      <c r="M39" s="98">
        <f>SUM(M34:M38)</f>
        <v>0</v>
      </c>
      <c r="N39" s="209">
        <f t="shared" si="50"/>
        <v>0</v>
      </c>
      <c r="O39" s="207">
        <f t="shared" si="51"/>
        <v>0</v>
      </c>
      <c r="P39" s="208">
        <f t="shared" si="52"/>
        <v>0</v>
      </c>
      <c r="Q39" s="113">
        <f t="shared" si="53"/>
        <v>0</v>
      </c>
      <c r="R39" s="113">
        <f>M39/365</f>
        <v>0</v>
      </c>
      <c r="S39" s="113">
        <f t="shared" si="55"/>
        <v>0</v>
      </c>
      <c r="T39" s="113">
        <f t="shared" si="56"/>
        <v>0</v>
      </c>
      <c r="U39" s="113">
        <f>M39-T39</f>
        <v>0</v>
      </c>
      <c r="V39" s="113">
        <f t="shared" si="58"/>
        <v>0</v>
      </c>
      <c r="W39" s="113">
        <f t="shared" si="59"/>
        <v>0</v>
      </c>
      <c r="X39" s="113">
        <f t="shared" si="60"/>
        <v>0</v>
      </c>
      <c r="Y39" s="109"/>
      <c r="Z39" s="109"/>
      <c r="AA39" s="109"/>
      <c r="AB39" s="139"/>
      <c r="AC39" s="205">
        <f>IF(SUM(AC34:AC38)&gt;6,6,SUM(AC34:AC38))</f>
        <v>0</v>
      </c>
      <c r="AD39" s="134"/>
      <c r="AE39" s="134"/>
      <c r="AF39" s="134"/>
      <c r="AG39" s="134"/>
      <c r="AH39" s="134"/>
      <c r="AI39" s="134"/>
      <c r="AJ39" s="134"/>
      <c r="AK39" s="134"/>
      <c r="AL39" s="134"/>
      <c r="AM39" s="134"/>
      <c r="AN39" s="134"/>
      <c r="AO39" s="134"/>
      <c r="AP39" s="134"/>
      <c r="AQ39" s="134"/>
      <c r="AR39" s="134"/>
      <c r="AS39" s="134"/>
      <c r="AT39" s="134"/>
      <c r="AU39" s="134"/>
      <c r="AV39" s="134"/>
      <c r="AW39" s="134"/>
      <c r="AX39" s="134"/>
      <c r="AY39" s="134"/>
      <c r="AZ39" s="134"/>
      <c r="BA39" s="134"/>
      <c r="BB39" s="134"/>
      <c r="BC39" s="134"/>
    </row>
    <row r="40" spans="1:55" ht="22.9" x14ac:dyDescent="0.4">
      <c r="A40" s="134"/>
      <c r="B40" s="134"/>
      <c r="C40" s="134"/>
      <c r="D40" s="134"/>
      <c r="E40" s="134"/>
      <c r="F40" s="134"/>
      <c r="G40" s="134"/>
      <c r="H40" s="150"/>
      <c r="I40" s="151"/>
      <c r="J40" s="278"/>
      <c r="K40" s="278"/>
      <c r="L40" s="278"/>
      <c r="M40" s="140"/>
      <c r="N40" s="152"/>
      <c r="O40" s="152"/>
      <c r="P40" s="152"/>
      <c r="Q40" s="134"/>
      <c r="R40" s="134"/>
      <c r="S40" s="134"/>
      <c r="T40" s="134"/>
      <c r="U40" s="134"/>
      <c r="V40" s="134"/>
      <c r="W40" s="134"/>
      <c r="X40" s="134"/>
      <c r="Y40" s="134"/>
      <c r="Z40" s="134"/>
      <c r="AA40" s="134"/>
      <c r="AB40" s="134"/>
      <c r="AC40" s="134"/>
      <c r="AD40" s="134"/>
      <c r="AE40" s="134"/>
      <c r="AF40" s="134"/>
      <c r="AG40" s="134"/>
      <c r="AH40" s="134"/>
      <c r="AI40" s="134"/>
      <c r="AJ40" s="134"/>
      <c r="AK40" s="134"/>
      <c r="AL40" s="134"/>
      <c r="AM40" s="134"/>
      <c r="AN40" s="134"/>
      <c r="AO40" s="134"/>
      <c r="AP40" s="134"/>
      <c r="AQ40" s="134"/>
      <c r="AR40" s="134"/>
      <c r="AS40" s="134"/>
      <c r="AT40" s="134"/>
      <c r="AU40" s="134"/>
      <c r="AV40" s="134"/>
      <c r="AW40" s="134"/>
      <c r="AX40" s="134"/>
      <c r="AY40" s="134"/>
      <c r="AZ40" s="134"/>
      <c r="BA40" s="134"/>
      <c r="BB40" s="134"/>
      <c r="BC40" s="134"/>
    </row>
    <row r="41" spans="1:55" ht="22.9" x14ac:dyDescent="0.4">
      <c r="A41" s="134"/>
      <c r="B41" s="134"/>
      <c r="C41" s="134"/>
      <c r="D41" s="134"/>
      <c r="E41" s="134"/>
      <c r="F41" s="134"/>
      <c r="G41" s="134"/>
      <c r="H41" s="150"/>
      <c r="I41" s="151"/>
      <c r="J41" s="278"/>
      <c r="K41" s="278"/>
      <c r="L41" s="278"/>
      <c r="M41" s="140"/>
      <c r="N41" s="152"/>
      <c r="O41" s="152"/>
      <c r="P41" s="152"/>
      <c r="Q41" s="134"/>
      <c r="R41" s="134"/>
      <c r="S41" s="134"/>
      <c r="T41" s="134"/>
      <c r="U41" s="134"/>
      <c r="V41" s="134"/>
      <c r="W41" s="134"/>
      <c r="X41" s="134"/>
      <c r="Y41" s="134"/>
      <c r="Z41" s="134"/>
      <c r="AA41" s="134"/>
      <c r="AB41" s="134"/>
      <c r="AC41" s="134"/>
      <c r="AD41" s="134"/>
      <c r="AE41" s="134"/>
      <c r="AF41" s="134"/>
      <c r="AG41" s="134"/>
      <c r="AH41" s="134"/>
      <c r="AI41" s="134"/>
      <c r="AJ41" s="134"/>
      <c r="AK41" s="134"/>
      <c r="AL41" s="134"/>
      <c r="AM41" s="134"/>
      <c r="AN41" s="134"/>
      <c r="AO41" s="134"/>
      <c r="AP41" s="134"/>
      <c r="AQ41" s="134"/>
      <c r="AR41" s="134"/>
      <c r="AS41" s="134"/>
      <c r="AT41" s="134"/>
      <c r="AU41" s="134"/>
      <c r="AV41" s="134"/>
      <c r="AW41" s="134"/>
      <c r="AX41" s="134"/>
      <c r="AY41" s="134"/>
      <c r="AZ41" s="134"/>
      <c r="BA41" s="134"/>
      <c r="BB41" s="134"/>
      <c r="BC41" s="134"/>
    </row>
    <row r="42" spans="1:55" x14ac:dyDescent="0.4">
      <c r="A42" s="134"/>
      <c r="B42" s="134"/>
      <c r="C42" s="134"/>
      <c r="D42" s="134"/>
      <c r="E42" s="134"/>
      <c r="F42" s="134"/>
      <c r="G42" s="134"/>
      <c r="H42" s="134"/>
      <c r="I42" s="134"/>
      <c r="J42" s="134"/>
      <c r="K42" s="134"/>
      <c r="L42" s="134"/>
      <c r="M42" s="134"/>
      <c r="N42" s="134"/>
      <c r="O42" s="134"/>
      <c r="P42" s="134"/>
      <c r="Q42" s="134"/>
      <c r="R42" s="134"/>
      <c r="S42" s="134"/>
      <c r="T42" s="134"/>
      <c r="U42" s="134"/>
      <c r="V42" s="134"/>
      <c r="W42" s="134"/>
      <c r="X42" s="134"/>
      <c r="Y42" s="134"/>
      <c r="Z42" s="134"/>
      <c r="AA42" s="134"/>
      <c r="AB42" s="134"/>
      <c r="AC42" s="134"/>
      <c r="AD42" s="134"/>
      <c r="AE42" s="134"/>
      <c r="AF42" s="134"/>
      <c r="AG42" s="134"/>
      <c r="AH42" s="134"/>
      <c r="AI42" s="134"/>
      <c r="AJ42" s="134"/>
      <c r="AK42" s="134"/>
      <c r="AL42" s="134"/>
      <c r="AM42" s="134"/>
      <c r="AN42" s="134"/>
      <c r="AO42" s="134"/>
      <c r="AP42" s="134"/>
      <c r="AQ42" s="134"/>
      <c r="AR42" s="134"/>
      <c r="AS42" s="134"/>
      <c r="AT42" s="134"/>
      <c r="AU42" s="134"/>
      <c r="AV42" s="134"/>
      <c r="AW42" s="134"/>
      <c r="AX42" s="134"/>
      <c r="AY42" s="134"/>
      <c r="AZ42" s="134"/>
      <c r="BA42" s="134"/>
      <c r="BB42" s="134"/>
      <c r="BC42" s="134"/>
    </row>
    <row r="43" spans="1:55" x14ac:dyDescent="0.4">
      <c r="A43" s="134"/>
      <c r="B43" s="134"/>
      <c r="C43" s="134"/>
      <c r="D43" s="134"/>
      <c r="E43" s="134"/>
      <c r="F43" s="134"/>
      <c r="G43" s="134"/>
      <c r="H43" s="134"/>
      <c r="I43" s="134"/>
      <c r="J43" s="134"/>
      <c r="K43" s="134"/>
      <c r="L43" s="134"/>
      <c r="M43" s="134"/>
      <c r="N43" s="134"/>
      <c r="O43" s="134"/>
      <c r="P43" s="134"/>
      <c r="Q43" s="134"/>
      <c r="R43" s="134"/>
      <c r="S43" s="134"/>
      <c r="T43" s="134"/>
      <c r="U43" s="134"/>
      <c r="V43" s="134"/>
      <c r="W43" s="134"/>
      <c r="X43" s="134"/>
      <c r="Y43" s="134"/>
      <c r="Z43" s="134"/>
      <c r="AA43" s="134"/>
      <c r="AB43" s="134"/>
      <c r="AC43" s="134"/>
      <c r="AD43" s="134"/>
      <c r="AE43" s="134"/>
      <c r="AF43" s="134"/>
      <c r="AG43" s="134"/>
      <c r="AH43" s="134"/>
      <c r="AI43" s="134"/>
      <c r="AJ43" s="134"/>
      <c r="AK43" s="134"/>
      <c r="AL43" s="134"/>
      <c r="AM43" s="134"/>
      <c r="AN43" s="134"/>
      <c r="AO43" s="134"/>
      <c r="AP43" s="134"/>
      <c r="AQ43" s="134"/>
      <c r="AR43" s="134"/>
      <c r="AS43" s="134"/>
      <c r="AT43" s="134"/>
      <c r="AU43" s="134"/>
      <c r="AV43" s="134"/>
      <c r="AW43" s="134"/>
      <c r="AX43" s="134"/>
      <c r="AY43" s="134"/>
      <c r="AZ43" s="134"/>
      <c r="BA43" s="134"/>
      <c r="BB43" s="134"/>
      <c r="BC43" s="134"/>
    </row>
    <row r="44" spans="1:55" x14ac:dyDescent="0.4">
      <c r="A44" s="134"/>
      <c r="B44" s="134"/>
      <c r="C44" s="134"/>
      <c r="D44" s="134"/>
      <c r="E44" s="134"/>
      <c r="F44" s="134"/>
      <c r="G44" s="134"/>
      <c r="H44" s="134"/>
      <c r="I44" s="134"/>
      <c r="J44" s="134"/>
      <c r="K44" s="134"/>
      <c r="L44" s="134"/>
      <c r="M44" s="134"/>
      <c r="N44" s="134"/>
      <c r="O44" s="134"/>
      <c r="P44" s="134"/>
      <c r="Q44" s="134"/>
      <c r="R44" s="134"/>
      <c r="S44" s="134"/>
      <c r="T44" s="134"/>
      <c r="U44" s="134"/>
      <c r="V44" s="134"/>
      <c r="W44" s="134"/>
      <c r="X44" s="134"/>
      <c r="Y44" s="134"/>
      <c r="Z44" s="134"/>
      <c r="AA44" s="134"/>
      <c r="AB44" s="134"/>
      <c r="AC44" s="134"/>
      <c r="AD44" s="134"/>
      <c r="AE44" s="134"/>
      <c r="AF44" s="134"/>
      <c r="AG44" s="134"/>
      <c r="AH44" s="134"/>
      <c r="AI44" s="134"/>
      <c r="AJ44" s="134"/>
      <c r="AK44" s="134"/>
      <c r="AL44" s="134"/>
      <c r="AM44" s="134"/>
      <c r="AN44" s="134"/>
      <c r="AO44" s="134"/>
      <c r="AP44" s="134"/>
      <c r="AQ44" s="134"/>
      <c r="AR44" s="134"/>
      <c r="AS44" s="134"/>
      <c r="AT44" s="134"/>
      <c r="AU44" s="134"/>
      <c r="AV44" s="134"/>
      <c r="AW44" s="134"/>
      <c r="AX44" s="134"/>
      <c r="AY44" s="134"/>
      <c r="AZ44" s="134"/>
      <c r="BA44" s="134"/>
      <c r="BB44" s="134"/>
      <c r="BC44" s="134"/>
    </row>
    <row r="45" spans="1:55" x14ac:dyDescent="0.4">
      <c r="A45" s="134"/>
      <c r="B45" s="134"/>
      <c r="C45" s="134"/>
      <c r="D45" s="134"/>
      <c r="E45" s="134"/>
      <c r="F45" s="134"/>
      <c r="G45" s="134"/>
      <c r="H45" s="134"/>
      <c r="I45" s="134"/>
      <c r="J45" s="134"/>
      <c r="K45" s="134"/>
      <c r="L45" s="134"/>
      <c r="M45" s="134"/>
      <c r="N45" s="134"/>
      <c r="O45" s="134"/>
      <c r="P45" s="134"/>
      <c r="Q45" s="134"/>
      <c r="R45" s="134"/>
      <c r="S45" s="134"/>
      <c r="T45" s="134"/>
      <c r="U45" s="134"/>
      <c r="V45" s="134"/>
      <c r="W45" s="134"/>
      <c r="X45" s="134"/>
      <c r="Y45" s="134"/>
      <c r="Z45" s="134"/>
      <c r="AA45" s="134"/>
      <c r="AB45" s="134"/>
      <c r="AC45" s="134"/>
      <c r="AD45" s="134"/>
      <c r="AE45" s="134"/>
      <c r="AF45" s="134"/>
      <c r="AG45" s="134"/>
      <c r="AH45" s="134"/>
      <c r="AI45" s="134"/>
      <c r="AJ45" s="134"/>
      <c r="AK45" s="134"/>
      <c r="AL45" s="134"/>
      <c r="AM45" s="134"/>
      <c r="AN45" s="134"/>
      <c r="AO45" s="134"/>
      <c r="AP45" s="134"/>
      <c r="AQ45" s="134"/>
      <c r="AR45" s="134"/>
      <c r="AS45" s="134"/>
      <c r="AT45" s="134"/>
      <c r="AU45" s="134"/>
      <c r="AV45" s="134"/>
      <c r="AW45" s="134"/>
      <c r="AX45" s="134"/>
      <c r="AY45" s="134"/>
      <c r="AZ45" s="134"/>
      <c r="BA45" s="134"/>
      <c r="BB45" s="134"/>
      <c r="BC45" s="134"/>
    </row>
    <row r="46" spans="1:55" x14ac:dyDescent="0.4">
      <c r="A46" s="134"/>
      <c r="B46" s="134"/>
      <c r="C46" s="134"/>
      <c r="D46" s="134"/>
      <c r="E46" s="134"/>
      <c r="F46" s="134"/>
      <c r="G46" s="134"/>
      <c r="H46" s="134"/>
      <c r="I46" s="134"/>
      <c r="J46" s="134"/>
      <c r="K46" s="134"/>
      <c r="L46" s="134"/>
      <c r="M46" s="134"/>
      <c r="N46" s="134"/>
      <c r="O46" s="134"/>
      <c r="P46" s="134"/>
      <c r="Q46" s="134"/>
      <c r="R46" s="134"/>
      <c r="S46" s="134"/>
      <c r="T46" s="134"/>
      <c r="U46" s="134"/>
      <c r="V46" s="134"/>
      <c r="W46" s="134"/>
      <c r="X46" s="134"/>
      <c r="Y46" s="134"/>
      <c r="Z46" s="134"/>
      <c r="AA46" s="134"/>
      <c r="AB46" s="134"/>
      <c r="AC46" s="134"/>
      <c r="AD46" s="134"/>
      <c r="AE46" s="134"/>
      <c r="AF46" s="134"/>
      <c r="AG46" s="134"/>
      <c r="AH46" s="134"/>
      <c r="AI46" s="134"/>
      <c r="AJ46" s="134"/>
      <c r="AK46" s="134"/>
      <c r="AL46" s="134"/>
      <c r="AM46" s="134"/>
      <c r="AN46" s="134"/>
      <c r="AO46" s="134"/>
      <c r="AP46" s="134"/>
      <c r="AQ46" s="134"/>
      <c r="AR46" s="134"/>
      <c r="AS46" s="134"/>
      <c r="AT46" s="134"/>
      <c r="AU46" s="134"/>
      <c r="AV46" s="134"/>
      <c r="AW46" s="134"/>
      <c r="AX46" s="134"/>
      <c r="AY46" s="134"/>
      <c r="AZ46" s="134"/>
      <c r="BA46" s="134"/>
      <c r="BB46" s="134"/>
      <c r="BC46" s="134"/>
    </row>
    <row r="47" spans="1:55" x14ac:dyDescent="0.4">
      <c r="A47" s="134"/>
      <c r="B47" s="134"/>
      <c r="C47" s="134"/>
      <c r="D47" s="134"/>
      <c r="E47" s="134"/>
      <c r="F47" s="134"/>
      <c r="G47" s="134"/>
      <c r="H47" s="134"/>
      <c r="I47" s="134"/>
      <c r="J47" s="134"/>
      <c r="K47" s="134"/>
      <c r="L47" s="134"/>
      <c r="M47" s="134"/>
      <c r="N47" s="134"/>
      <c r="O47" s="134"/>
      <c r="P47" s="134"/>
      <c r="Q47" s="134"/>
      <c r="R47" s="134"/>
      <c r="S47" s="134"/>
      <c r="T47" s="134"/>
      <c r="U47" s="134"/>
      <c r="V47" s="134"/>
      <c r="W47" s="134"/>
      <c r="X47" s="134"/>
      <c r="Y47" s="134"/>
      <c r="Z47" s="134"/>
      <c r="AA47" s="134"/>
      <c r="AB47" s="134"/>
      <c r="AC47" s="134"/>
      <c r="AD47" s="134"/>
      <c r="AE47" s="134"/>
      <c r="AF47" s="134"/>
      <c r="AG47" s="134"/>
      <c r="AH47" s="134"/>
      <c r="AI47" s="134"/>
      <c r="AJ47" s="134"/>
      <c r="AK47" s="134"/>
      <c r="AL47" s="134"/>
      <c r="AM47" s="134"/>
      <c r="AN47" s="134"/>
      <c r="AO47" s="134"/>
      <c r="AP47" s="134"/>
      <c r="AQ47" s="134"/>
      <c r="AR47" s="134"/>
      <c r="AS47" s="134"/>
      <c r="AT47" s="134"/>
      <c r="AU47" s="134"/>
      <c r="AV47" s="134"/>
      <c r="AW47" s="134"/>
      <c r="AX47" s="134"/>
      <c r="AY47" s="134"/>
      <c r="AZ47" s="134"/>
      <c r="BA47" s="134"/>
      <c r="BB47" s="134"/>
      <c r="BC47" s="134"/>
    </row>
    <row r="48" spans="1:55" x14ac:dyDescent="0.4">
      <c r="A48" s="134"/>
      <c r="B48" s="134"/>
      <c r="C48" s="134"/>
      <c r="D48" s="134"/>
      <c r="E48" s="134"/>
      <c r="F48" s="134"/>
      <c r="G48" s="134"/>
      <c r="H48" s="134"/>
      <c r="I48" s="134"/>
      <c r="J48" s="134"/>
      <c r="K48" s="134"/>
      <c r="L48" s="134"/>
      <c r="M48" s="134"/>
      <c r="N48" s="134"/>
      <c r="O48" s="134"/>
      <c r="P48" s="134"/>
      <c r="Q48" s="134"/>
      <c r="R48" s="134"/>
      <c r="S48" s="134"/>
      <c r="T48" s="134"/>
      <c r="U48" s="134"/>
      <c r="V48" s="134"/>
      <c r="W48" s="134"/>
      <c r="X48" s="134"/>
      <c r="Y48" s="134"/>
      <c r="Z48" s="134"/>
      <c r="AA48" s="134"/>
      <c r="AB48" s="134"/>
      <c r="AC48" s="134"/>
      <c r="AD48" s="134"/>
      <c r="AE48" s="134"/>
      <c r="AF48" s="134"/>
      <c r="AG48" s="134"/>
      <c r="AH48" s="134"/>
      <c r="AI48" s="134"/>
      <c r="AJ48" s="134"/>
      <c r="AK48" s="134"/>
      <c r="AL48" s="134"/>
      <c r="AM48" s="134"/>
      <c r="AN48" s="134"/>
      <c r="AO48" s="134"/>
      <c r="AP48" s="134"/>
      <c r="AQ48" s="134"/>
      <c r="AR48" s="134"/>
      <c r="AS48" s="134"/>
      <c r="AT48" s="134"/>
      <c r="AU48" s="134"/>
      <c r="AV48" s="134"/>
      <c r="AW48" s="134"/>
      <c r="AX48" s="134"/>
      <c r="AY48" s="134"/>
      <c r="AZ48" s="134"/>
      <c r="BA48" s="134"/>
      <c r="BB48" s="134"/>
      <c r="BC48" s="134"/>
    </row>
    <row r="49" spans="1:55" x14ac:dyDescent="0.4">
      <c r="A49" s="134"/>
      <c r="B49" s="134"/>
      <c r="C49" s="134"/>
      <c r="D49" s="134"/>
      <c r="E49" s="134"/>
      <c r="F49" s="134"/>
      <c r="G49" s="134"/>
      <c r="H49" s="134"/>
      <c r="I49" s="134"/>
      <c r="J49" s="134"/>
      <c r="K49" s="134"/>
      <c r="L49" s="134"/>
      <c r="M49" s="134"/>
      <c r="N49" s="134"/>
      <c r="O49" s="134"/>
      <c r="P49" s="134"/>
      <c r="Q49" s="134"/>
      <c r="R49" s="134"/>
      <c r="S49" s="134"/>
      <c r="T49" s="134"/>
      <c r="U49" s="134"/>
      <c r="V49" s="134"/>
      <c r="W49" s="134"/>
      <c r="X49" s="134"/>
      <c r="Y49" s="134"/>
      <c r="Z49" s="134"/>
      <c r="AA49" s="134"/>
      <c r="AB49" s="134"/>
      <c r="AC49" s="134"/>
      <c r="AD49" s="134"/>
      <c r="AE49" s="134"/>
      <c r="AF49" s="134"/>
      <c r="AG49" s="134"/>
      <c r="AH49" s="134"/>
      <c r="AI49" s="134"/>
      <c r="AJ49" s="134"/>
      <c r="AK49" s="134"/>
      <c r="AL49" s="134"/>
      <c r="AM49" s="134"/>
      <c r="AN49" s="134"/>
      <c r="AO49" s="134"/>
      <c r="AP49" s="134"/>
      <c r="AQ49" s="134"/>
      <c r="AR49" s="134"/>
      <c r="AS49" s="134"/>
      <c r="AT49" s="134"/>
      <c r="AU49" s="134"/>
      <c r="AV49" s="134"/>
      <c r="AW49" s="134"/>
      <c r="AX49" s="134"/>
      <c r="AY49" s="134"/>
      <c r="AZ49" s="134"/>
      <c r="BA49" s="134"/>
      <c r="BB49" s="134"/>
      <c r="BC49" s="134"/>
    </row>
    <row r="50" spans="1:55" x14ac:dyDescent="0.4">
      <c r="A50" s="134"/>
      <c r="B50" s="134"/>
      <c r="C50" s="134"/>
      <c r="D50" s="134"/>
      <c r="E50" s="134"/>
      <c r="F50" s="134"/>
      <c r="G50" s="134"/>
      <c r="H50" s="134"/>
      <c r="I50" s="134"/>
      <c r="J50" s="134"/>
      <c r="K50" s="134"/>
      <c r="L50" s="134"/>
      <c r="M50" s="134"/>
      <c r="N50" s="134"/>
      <c r="O50" s="134"/>
      <c r="P50" s="134"/>
      <c r="Q50" s="134"/>
      <c r="R50" s="134"/>
      <c r="S50" s="134"/>
      <c r="T50" s="134"/>
      <c r="U50" s="134"/>
      <c r="V50" s="134"/>
      <c r="W50" s="134"/>
      <c r="X50" s="134"/>
      <c r="Y50" s="134"/>
      <c r="Z50" s="134"/>
      <c r="AA50" s="134"/>
      <c r="AB50" s="134"/>
      <c r="AC50" s="134"/>
      <c r="AD50" s="134"/>
      <c r="AE50" s="134"/>
      <c r="AF50" s="134"/>
      <c r="AG50" s="134"/>
      <c r="AH50" s="134"/>
      <c r="AI50" s="134"/>
      <c r="AJ50" s="134"/>
      <c r="AK50" s="134"/>
      <c r="AL50" s="134"/>
      <c r="AM50" s="134"/>
      <c r="AN50" s="134"/>
      <c r="AO50" s="134"/>
      <c r="AP50" s="134"/>
      <c r="AQ50" s="134"/>
      <c r="AR50" s="134"/>
      <c r="AS50" s="134"/>
      <c r="AT50" s="134"/>
      <c r="AU50" s="134"/>
      <c r="AV50" s="134"/>
      <c r="AW50" s="134"/>
      <c r="AX50" s="134"/>
      <c r="AY50" s="134"/>
      <c r="AZ50" s="134"/>
      <c r="BA50" s="134"/>
      <c r="BB50" s="134"/>
      <c r="BC50" s="134"/>
    </row>
    <row r="51" spans="1:55" x14ac:dyDescent="0.4">
      <c r="A51" s="134"/>
      <c r="B51" s="134"/>
      <c r="C51" s="134"/>
      <c r="D51" s="134"/>
      <c r="E51" s="134"/>
      <c r="F51" s="134"/>
      <c r="G51" s="134"/>
      <c r="H51" s="134"/>
      <c r="I51" s="134"/>
      <c r="J51" s="134"/>
      <c r="K51" s="134"/>
      <c r="L51" s="134"/>
      <c r="M51" s="134"/>
      <c r="N51" s="134"/>
      <c r="O51" s="134"/>
      <c r="P51" s="134"/>
      <c r="Q51" s="134"/>
      <c r="R51" s="134"/>
      <c r="S51" s="134"/>
      <c r="T51" s="134"/>
      <c r="U51" s="134"/>
      <c r="V51" s="134"/>
      <c r="W51" s="134"/>
      <c r="X51" s="134"/>
      <c r="Y51" s="134"/>
      <c r="Z51" s="134"/>
      <c r="AA51" s="134"/>
      <c r="AB51" s="134"/>
      <c r="AC51" s="134"/>
      <c r="AD51" s="134"/>
      <c r="AE51" s="134"/>
      <c r="AF51" s="134"/>
      <c r="AG51" s="134"/>
      <c r="AH51" s="134"/>
      <c r="AI51" s="134"/>
      <c r="AJ51" s="134"/>
      <c r="AK51" s="134"/>
      <c r="AL51" s="134"/>
      <c r="AM51" s="134"/>
      <c r="AN51" s="134"/>
      <c r="AO51" s="134"/>
      <c r="AP51" s="134"/>
      <c r="AQ51" s="134"/>
      <c r="AR51" s="134"/>
      <c r="AS51" s="134"/>
      <c r="AT51" s="134"/>
      <c r="AU51" s="134"/>
      <c r="AV51" s="134"/>
      <c r="AW51" s="134"/>
      <c r="AX51" s="134"/>
      <c r="AY51" s="134"/>
      <c r="AZ51" s="134"/>
      <c r="BA51" s="134"/>
      <c r="BB51" s="134"/>
      <c r="BC51" s="134"/>
    </row>
    <row r="52" spans="1:55" x14ac:dyDescent="0.4">
      <c r="A52" s="134"/>
      <c r="B52" s="134"/>
      <c r="C52" s="134"/>
      <c r="D52" s="134"/>
      <c r="E52" s="134"/>
      <c r="F52" s="134"/>
      <c r="G52" s="134"/>
      <c r="H52" s="134"/>
      <c r="I52" s="134"/>
      <c r="J52" s="134"/>
      <c r="K52" s="134"/>
      <c r="L52" s="134"/>
      <c r="M52" s="134"/>
      <c r="N52" s="134"/>
      <c r="O52" s="134"/>
      <c r="P52" s="134"/>
      <c r="Q52" s="134"/>
      <c r="R52" s="134"/>
      <c r="S52" s="134"/>
      <c r="T52" s="134"/>
      <c r="U52" s="134"/>
      <c r="V52" s="134"/>
      <c r="W52" s="134"/>
      <c r="X52" s="134"/>
      <c r="Y52" s="134"/>
      <c r="Z52" s="134"/>
      <c r="AA52" s="134"/>
      <c r="AB52" s="134"/>
      <c r="AC52" s="134"/>
      <c r="AD52" s="134"/>
      <c r="AE52" s="134"/>
      <c r="AF52" s="134"/>
      <c r="AG52" s="134"/>
      <c r="AH52" s="134"/>
      <c r="AI52" s="134"/>
      <c r="AJ52" s="134"/>
      <c r="AK52" s="134"/>
      <c r="AL52" s="134"/>
      <c r="AM52" s="134"/>
      <c r="AN52" s="134"/>
      <c r="AO52" s="134"/>
      <c r="AP52" s="134"/>
      <c r="AQ52" s="134"/>
      <c r="AR52" s="134"/>
      <c r="AS52" s="134"/>
      <c r="AT52" s="134"/>
      <c r="AU52" s="134"/>
      <c r="AV52" s="134"/>
      <c r="AW52" s="134"/>
      <c r="AX52" s="134"/>
      <c r="AY52" s="134"/>
      <c r="AZ52" s="134"/>
      <c r="BA52" s="134"/>
      <c r="BB52" s="134"/>
      <c r="BC52" s="134"/>
    </row>
    <row r="53" spans="1:55" x14ac:dyDescent="0.4">
      <c r="A53" s="134"/>
      <c r="B53" s="134"/>
      <c r="C53" s="134"/>
      <c r="D53" s="134"/>
      <c r="E53" s="134"/>
      <c r="F53" s="134"/>
      <c r="G53" s="134"/>
      <c r="H53" s="134"/>
      <c r="I53" s="134"/>
      <c r="J53" s="134"/>
      <c r="K53" s="134"/>
      <c r="L53" s="134"/>
      <c r="M53" s="134"/>
      <c r="N53" s="134"/>
      <c r="O53" s="134"/>
      <c r="P53" s="134"/>
      <c r="Q53" s="134"/>
      <c r="R53" s="134"/>
      <c r="S53" s="134"/>
      <c r="T53" s="134"/>
      <c r="U53" s="134"/>
      <c r="V53" s="134"/>
      <c r="W53" s="134"/>
      <c r="X53" s="134"/>
      <c r="Y53" s="134"/>
      <c r="Z53" s="134"/>
      <c r="AA53" s="134"/>
      <c r="AB53" s="134"/>
      <c r="AC53" s="134"/>
      <c r="AD53" s="134"/>
      <c r="AE53" s="134"/>
      <c r="AF53" s="134"/>
      <c r="AG53" s="134"/>
      <c r="AH53" s="134"/>
      <c r="AI53" s="134"/>
      <c r="AJ53" s="134"/>
      <c r="AK53" s="134"/>
      <c r="AL53" s="134"/>
      <c r="AM53" s="134"/>
      <c r="AN53" s="134"/>
      <c r="AO53" s="134"/>
      <c r="AP53" s="134"/>
      <c r="AQ53" s="134"/>
      <c r="AR53" s="134"/>
      <c r="AS53" s="134"/>
      <c r="AT53" s="134"/>
      <c r="AU53" s="134"/>
      <c r="AV53" s="134"/>
      <c r="AW53" s="134"/>
      <c r="AX53" s="134"/>
      <c r="AY53" s="134"/>
      <c r="AZ53" s="134"/>
      <c r="BA53" s="134"/>
      <c r="BB53" s="134"/>
      <c r="BC53" s="134"/>
    </row>
    <row r="54" spans="1:55" x14ac:dyDescent="0.4">
      <c r="A54" s="134"/>
      <c r="B54" s="134"/>
      <c r="C54" s="134"/>
      <c r="D54" s="134"/>
      <c r="E54" s="134"/>
      <c r="F54" s="134"/>
      <c r="G54" s="134"/>
      <c r="H54" s="134"/>
      <c r="I54" s="134"/>
      <c r="J54" s="134"/>
      <c r="K54" s="134"/>
      <c r="L54" s="134"/>
      <c r="M54" s="134"/>
      <c r="N54" s="134"/>
      <c r="O54" s="134"/>
      <c r="P54" s="134"/>
      <c r="Q54" s="134"/>
      <c r="R54" s="134"/>
      <c r="S54" s="134"/>
      <c r="T54" s="134"/>
      <c r="U54" s="134"/>
      <c r="V54" s="134"/>
      <c r="W54" s="134"/>
      <c r="X54" s="134"/>
      <c r="Y54" s="134"/>
      <c r="Z54" s="134"/>
      <c r="AA54" s="134"/>
      <c r="AB54" s="134"/>
      <c r="AC54" s="134"/>
      <c r="AD54" s="134"/>
      <c r="AE54" s="134"/>
      <c r="AF54" s="134"/>
      <c r="AG54" s="134"/>
      <c r="AH54" s="134"/>
      <c r="AI54" s="134"/>
      <c r="AJ54" s="134"/>
      <c r="AK54" s="134"/>
      <c r="AL54" s="134"/>
      <c r="AM54" s="134"/>
      <c r="AN54" s="134"/>
      <c r="AO54" s="134"/>
      <c r="AP54" s="134"/>
      <c r="AQ54" s="134"/>
      <c r="AR54" s="134"/>
      <c r="AS54" s="134"/>
      <c r="AT54" s="134"/>
      <c r="AU54" s="134"/>
      <c r="AV54" s="134"/>
      <c r="AW54" s="134"/>
      <c r="AX54" s="134"/>
      <c r="AY54" s="134"/>
      <c r="AZ54" s="134"/>
      <c r="BA54" s="134"/>
      <c r="BB54" s="134"/>
      <c r="BC54" s="134"/>
    </row>
    <row r="55" spans="1:55" x14ac:dyDescent="0.4">
      <c r="A55" s="134"/>
      <c r="B55" s="134"/>
      <c r="C55" s="134"/>
      <c r="D55" s="134"/>
      <c r="E55" s="134"/>
      <c r="F55" s="134"/>
      <c r="G55" s="134"/>
      <c r="H55" s="134"/>
      <c r="I55" s="134"/>
      <c r="J55" s="134"/>
      <c r="K55" s="134"/>
      <c r="L55" s="134"/>
      <c r="M55" s="134"/>
      <c r="N55" s="134"/>
      <c r="O55" s="134"/>
      <c r="P55" s="134"/>
      <c r="Q55" s="134"/>
      <c r="R55" s="134"/>
      <c r="S55" s="134"/>
      <c r="T55" s="134"/>
      <c r="U55" s="134"/>
      <c r="V55" s="134"/>
      <c r="W55" s="134"/>
      <c r="X55" s="134"/>
      <c r="Y55" s="134"/>
      <c r="Z55" s="134"/>
      <c r="AA55" s="134"/>
      <c r="AB55" s="134"/>
      <c r="AC55" s="134"/>
      <c r="AD55" s="134"/>
      <c r="AE55" s="134"/>
      <c r="AF55" s="134"/>
      <c r="AG55" s="134"/>
      <c r="AH55" s="134"/>
      <c r="AI55" s="134"/>
      <c r="AJ55" s="134"/>
      <c r="AK55" s="134"/>
      <c r="AL55" s="134"/>
      <c r="AM55" s="134"/>
      <c r="AN55" s="134"/>
      <c r="AO55" s="134"/>
      <c r="AP55" s="134"/>
      <c r="AQ55" s="134"/>
      <c r="AR55" s="134"/>
      <c r="AS55" s="134"/>
      <c r="AT55" s="134"/>
      <c r="AU55" s="134"/>
      <c r="AV55" s="134"/>
      <c r="AW55" s="134"/>
      <c r="AX55" s="134"/>
      <c r="AY55" s="134"/>
      <c r="AZ55" s="134"/>
      <c r="BA55" s="134"/>
      <c r="BB55" s="134"/>
      <c r="BC55" s="134"/>
    </row>
    <row r="56" spans="1:55" x14ac:dyDescent="0.4">
      <c r="A56" s="134"/>
      <c r="B56" s="134"/>
      <c r="C56" s="134"/>
      <c r="D56" s="134"/>
      <c r="E56" s="134"/>
      <c r="F56" s="134"/>
      <c r="G56" s="134"/>
      <c r="H56" s="134"/>
      <c r="I56" s="134"/>
      <c r="J56" s="134"/>
      <c r="K56" s="134"/>
      <c r="L56" s="134"/>
      <c r="M56" s="134"/>
      <c r="N56" s="134"/>
      <c r="O56" s="134"/>
      <c r="P56" s="134"/>
      <c r="Q56" s="134"/>
      <c r="R56" s="134"/>
      <c r="S56" s="134"/>
      <c r="T56" s="134"/>
      <c r="U56" s="134"/>
      <c r="V56" s="134"/>
      <c r="W56" s="134"/>
      <c r="X56" s="134"/>
      <c r="Y56" s="134"/>
      <c r="Z56" s="134"/>
      <c r="AA56" s="134"/>
      <c r="AB56" s="134"/>
      <c r="AC56" s="134"/>
      <c r="AD56" s="134"/>
      <c r="AE56" s="134"/>
      <c r="AF56" s="134"/>
      <c r="AG56" s="134"/>
      <c r="AH56" s="134"/>
      <c r="AI56" s="134"/>
      <c r="AJ56" s="134"/>
      <c r="AK56" s="134"/>
      <c r="AL56" s="134"/>
      <c r="AM56" s="134"/>
      <c r="AN56" s="134"/>
      <c r="AO56" s="134"/>
      <c r="AP56" s="134"/>
      <c r="AQ56" s="134"/>
      <c r="AR56" s="134"/>
      <c r="AS56" s="134"/>
      <c r="AT56" s="134"/>
      <c r="AU56" s="134"/>
      <c r="AV56" s="134"/>
      <c r="AW56" s="134"/>
      <c r="AX56" s="134"/>
      <c r="AY56" s="134"/>
      <c r="AZ56" s="134"/>
      <c r="BA56" s="134"/>
      <c r="BB56" s="134"/>
      <c r="BC56" s="134"/>
    </row>
  </sheetData>
  <sheetProtection algorithmName="SHA-512" hashValue="rpfj+IX1ToOuevmdR40ABvgOuk/eckpSndJrEwcgzg3onlULIez1X+EEcMbQwdGm7GpWA+UbTlKi83DfMEyX/A==" saltValue="W6C4fippGA89eeaqaz/6+g==" spinCount="100000" sheet="1" objects="1" scenarios="1"/>
  <mergeCells count="70">
    <mergeCell ref="A38:E39"/>
    <mergeCell ref="F38:G39"/>
    <mergeCell ref="I38:L38"/>
    <mergeCell ref="H39:L39"/>
    <mergeCell ref="A34:G34"/>
    <mergeCell ref="I34:L34"/>
    <mergeCell ref="A35:G37"/>
    <mergeCell ref="I35:L35"/>
    <mergeCell ref="I36:L36"/>
    <mergeCell ref="I37:L37"/>
    <mergeCell ref="A27:G29"/>
    <mergeCell ref="I27:L27"/>
    <mergeCell ref="I28:L28"/>
    <mergeCell ref="I29:L29"/>
    <mergeCell ref="A30:E31"/>
    <mergeCell ref="F30:G31"/>
    <mergeCell ref="I30:L30"/>
    <mergeCell ref="H31:L31"/>
    <mergeCell ref="A22:E23"/>
    <mergeCell ref="F22:G23"/>
    <mergeCell ref="I22:L22"/>
    <mergeCell ref="H23:L23"/>
    <mergeCell ref="A26:G26"/>
    <mergeCell ref="I26:L26"/>
    <mergeCell ref="A18:G18"/>
    <mergeCell ref="I18:L18"/>
    <mergeCell ref="A19:G21"/>
    <mergeCell ref="I19:L19"/>
    <mergeCell ref="I20:L20"/>
    <mergeCell ref="I21:L21"/>
    <mergeCell ref="H10:L10"/>
    <mergeCell ref="AD10:AD13"/>
    <mergeCell ref="AE10:AG15"/>
    <mergeCell ref="H14:L14"/>
    <mergeCell ref="H15:L15"/>
    <mergeCell ref="H11:L11"/>
    <mergeCell ref="H12:L12"/>
    <mergeCell ref="H13:L13"/>
    <mergeCell ref="N4:P4"/>
    <mergeCell ref="AC4:AC5"/>
    <mergeCell ref="H8:L8"/>
    <mergeCell ref="AE8:AG8"/>
    <mergeCell ref="H9:L9"/>
    <mergeCell ref="A1:B2"/>
    <mergeCell ref="C1:C2"/>
    <mergeCell ref="F1:J2"/>
    <mergeCell ref="K1:AC2"/>
    <mergeCell ref="H3:L3"/>
    <mergeCell ref="AI12:AN13"/>
    <mergeCell ref="A4:A5"/>
    <mergeCell ref="B4:B5"/>
    <mergeCell ref="C4:C5"/>
    <mergeCell ref="D4:D5"/>
    <mergeCell ref="E4:E5"/>
    <mergeCell ref="AE4:AG6"/>
    <mergeCell ref="A6:A15"/>
    <mergeCell ref="H6:L6"/>
    <mergeCell ref="AC6:AC15"/>
    <mergeCell ref="H7:L7"/>
    <mergeCell ref="AE7:AG7"/>
    <mergeCell ref="F4:F5"/>
    <mergeCell ref="G4:G5"/>
    <mergeCell ref="H4:L5"/>
    <mergeCell ref="M4:M5"/>
    <mergeCell ref="AF2:AG2"/>
    <mergeCell ref="AI4:AN4"/>
    <mergeCell ref="AI6:AN6"/>
    <mergeCell ref="AI10:AN10"/>
    <mergeCell ref="AI11:AN11"/>
    <mergeCell ref="AI1:AN2"/>
  </mergeCells>
  <pageMargins left="0.7" right="0.7" top="0.75" bottom="0.75" header="0.3" footer="0.3"/>
  <pageSetup paperSize="9" scale="60" fitToHeight="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oglio22">
    <pageSetUpPr fitToPage="1"/>
  </sheetPr>
  <dimension ref="A1:BB56"/>
  <sheetViews>
    <sheetView zoomScale="75" zoomScaleNormal="75" workbookViewId="0">
      <selection activeCell="C1" sqref="C1:C2"/>
    </sheetView>
  </sheetViews>
  <sheetFormatPr defaultRowHeight="13.15" x14ac:dyDescent="0.4"/>
  <cols>
    <col min="1" max="1" width="7" customWidth="1"/>
    <col min="2" max="2" width="3.85546875" customWidth="1"/>
    <col min="3" max="3" width="28.640625" customWidth="1"/>
    <col min="4" max="5" width="18.85546875" customWidth="1"/>
    <col min="6" max="6" width="15.640625" customWidth="1"/>
    <col min="7" max="7" width="12.640625" customWidth="1"/>
    <col min="8" max="8" width="5.640625" customWidth="1"/>
    <col min="9" max="12" width="1.85546875" customWidth="1"/>
    <col min="13" max="13" width="9.640625" customWidth="1"/>
    <col min="14" max="16" width="6.140625" customWidth="1"/>
    <col min="17" max="26" width="0" hidden="1" customWidth="1"/>
    <col min="27" max="27" width="0.140625" customWidth="1"/>
    <col min="28" max="28" width="2" customWidth="1"/>
    <col min="29" max="29" width="12.640625" customWidth="1"/>
    <col min="30" max="30" width="2.640625" customWidth="1"/>
    <col min="31" max="31" width="20.35546875" customWidth="1"/>
    <col min="32" max="32" width="1.640625" customWidth="1"/>
    <col min="33" max="33" width="6.640625" customWidth="1"/>
    <col min="34" max="34" width="2.640625" customWidth="1"/>
    <col min="39" max="39" width="2.640625" customWidth="1"/>
  </cols>
  <sheetData>
    <row r="1" spans="1:54" ht="25.35" customHeight="1" thickBot="1" x14ac:dyDescent="0.45">
      <c r="A1" s="704" t="s">
        <v>108</v>
      </c>
      <c r="B1" s="705"/>
      <c r="C1" s="708"/>
      <c r="D1" s="210" t="s">
        <v>84</v>
      </c>
      <c r="E1" s="211" t="s">
        <v>5</v>
      </c>
      <c r="F1" s="727" t="s">
        <v>142</v>
      </c>
      <c r="G1" s="728"/>
      <c r="H1" s="728"/>
      <c r="I1" s="728"/>
      <c r="J1" s="728"/>
      <c r="K1" s="721" t="str">
        <f>IF(+'SCHEDE '!B2=0,"Inserire il nome nel file SCHEDE",+'SCHEDE '!B2)</f>
        <v/>
      </c>
      <c r="L1" s="722"/>
      <c r="M1" s="722"/>
      <c r="N1" s="722"/>
      <c r="O1" s="722"/>
      <c r="P1" s="722"/>
      <c r="Q1" s="722"/>
      <c r="R1" s="722"/>
      <c r="S1" s="722"/>
      <c r="T1" s="722"/>
      <c r="U1" s="722"/>
      <c r="V1" s="722"/>
      <c r="W1" s="722"/>
      <c r="X1" s="722"/>
      <c r="Y1" s="722"/>
      <c r="Z1" s="722"/>
      <c r="AA1" s="722"/>
      <c r="AB1" s="722"/>
      <c r="AC1" s="723"/>
      <c r="AD1" s="134"/>
      <c r="AE1" s="134"/>
      <c r="AF1" s="134"/>
      <c r="AG1" s="134"/>
      <c r="AH1" s="134"/>
      <c r="AI1" s="774" t="s">
        <v>230</v>
      </c>
      <c r="AJ1" s="775"/>
      <c r="AK1" s="775"/>
      <c r="AL1" s="775"/>
      <c r="AM1" s="775"/>
      <c r="AN1" s="776"/>
      <c r="AO1" s="134"/>
      <c r="AP1" s="134"/>
      <c r="AQ1" s="134"/>
      <c r="AR1" s="134"/>
      <c r="AS1" s="134"/>
      <c r="AT1" s="134"/>
      <c r="AU1" s="134"/>
      <c r="AV1" s="134"/>
      <c r="AW1" s="134"/>
      <c r="AX1" s="134"/>
      <c r="AY1" s="134"/>
      <c r="AZ1" s="134"/>
      <c r="BA1" s="134"/>
      <c r="BB1" s="134"/>
    </row>
    <row r="2" spans="1:54" ht="25.35" customHeight="1" thickBot="1" x14ac:dyDescent="0.45">
      <c r="A2" s="706"/>
      <c r="B2" s="707"/>
      <c r="C2" s="709"/>
      <c r="D2" s="192"/>
      <c r="E2" s="193"/>
      <c r="F2" s="729"/>
      <c r="G2" s="730"/>
      <c r="H2" s="730"/>
      <c r="I2" s="730"/>
      <c r="J2" s="730"/>
      <c r="K2" s="724"/>
      <c r="L2" s="725"/>
      <c r="M2" s="725"/>
      <c r="N2" s="725"/>
      <c r="O2" s="725"/>
      <c r="P2" s="725"/>
      <c r="Q2" s="725"/>
      <c r="R2" s="725"/>
      <c r="S2" s="725"/>
      <c r="T2" s="725"/>
      <c r="U2" s="725"/>
      <c r="V2" s="725"/>
      <c r="W2" s="725"/>
      <c r="X2" s="725"/>
      <c r="Y2" s="725"/>
      <c r="Z2" s="725"/>
      <c r="AA2" s="725"/>
      <c r="AB2" s="725"/>
      <c r="AC2" s="726"/>
      <c r="AD2" s="134"/>
      <c r="AE2" s="163" t="s">
        <v>7</v>
      </c>
      <c r="AF2" s="639" t="str">
        <f>+Start!X4</f>
        <v>21.2</v>
      </c>
      <c r="AG2" s="640"/>
      <c r="AH2" s="134"/>
      <c r="AI2" s="777"/>
      <c r="AJ2" s="778"/>
      <c r="AK2" s="778"/>
      <c r="AL2" s="778"/>
      <c r="AM2" s="778"/>
      <c r="AN2" s="779"/>
      <c r="AO2" s="134"/>
      <c r="AP2" s="134"/>
      <c r="AQ2" s="134"/>
      <c r="AR2" s="134"/>
      <c r="AS2" s="134"/>
      <c r="AT2" s="134"/>
      <c r="AU2" s="134"/>
      <c r="AV2" s="134"/>
      <c r="AW2" s="134"/>
      <c r="AX2" s="134"/>
      <c r="AY2" s="134"/>
      <c r="AZ2" s="134"/>
      <c r="BA2" s="134"/>
      <c r="BB2" s="134"/>
    </row>
    <row r="3" spans="1:54" ht="25.35" customHeight="1" thickBot="1" x14ac:dyDescent="0.45">
      <c r="A3" s="153"/>
      <c r="B3" s="153"/>
      <c r="C3" s="153"/>
      <c r="D3" s="153"/>
      <c r="E3" s="153"/>
      <c r="F3" s="191"/>
      <c r="G3" s="189" t="s">
        <v>134</v>
      </c>
      <c r="H3" s="711" t="s">
        <v>143</v>
      </c>
      <c r="I3" s="712"/>
      <c r="J3" s="712"/>
      <c r="K3" s="712"/>
      <c r="L3" s="713"/>
      <c r="M3" s="153"/>
      <c r="N3" s="153"/>
      <c r="O3" s="134"/>
      <c r="P3" s="134"/>
      <c r="Q3" s="134"/>
      <c r="R3" s="134"/>
      <c r="S3" s="134"/>
      <c r="T3" s="134"/>
      <c r="U3" s="134"/>
      <c r="V3" s="134"/>
      <c r="W3" s="134"/>
      <c r="X3" s="134"/>
      <c r="Y3" s="134"/>
      <c r="Z3" s="134"/>
      <c r="AA3" s="134"/>
      <c r="AB3" s="134"/>
      <c r="AC3" s="134"/>
      <c r="AD3" s="134"/>
      <c r="AE3" s="134"/>
      <c r="AF3" s="134"/>
      <c r="AG3" s="134"/>
      <c r="AH3" s="134"/>
      <c r="AI3" s="134"/>
      <c r="AJ3" s="134"/>
      <c r="AK3" s="134"/>
      <c r="AL3" s="134"/>
      <c r="AM3" s="134"/>
      <c r="AN3" s="134"/>
      <c r="AO3" s="134"/>
      <c r="AP3" s="134"/>
      <c r="AQ3" s="134"/>
      <c r="AR3" s="134"/>
      <c r="AS3" s="134"/>
      <c r="AT3" s="134"/>
      <c r="AU3" s="134"/>
      <c r="AV3" s="134"/>
      <c r="AW3" s="134"/>
      <c r="AX3" s="134"/>
      <c r="AY3" s="134"/>
      <c r="AZ3" s="134"/>
      <c r="BA3" s="134"/>
      <c r="BB3" s="134"/>
    </row>
    <row r="4" spans="1:54" ht="30" customHeight="1" thickTop="1" x14ac:dyDescent="0.4">
      <c r="A4" s="784" t="s">
        <v>108</v>
      </c>
      <c r="B4" s="664" t="s">
        <v>89</v>
      </c>
      <c r="C4" s="716" t="s">
        <v>83</v>
      </c>
      <c r="D4" s="714" t="s">
        <v>84</v>
      </c>
      <c r="E4" s="714" t="s">
        <v>5</v>
      </c>
      <c r="F4" s="666" t="s">
        <v>107</v>
      </c>
      <c r="G4" s="702" t="s">
        <v>151</v>
      </c>
      <c r="H4" s="731" t="s">
        <v>149</v>
      </c>
      <c r="I4" s="732"/>
      <c r="J4" s="732"/>
      <c r="K4" s="732"/>
      <c r="L4" s="733"/>
      <c r="M4" s="694" t="s">
        <v>6</v>
      </c>
      <c r="N4" s="696" t="s">
        <v>88</v>
      </c>
      <c r="O4" s="697"/>
      <c r="P4" s="698"/>
      <c r="Q4" s="95" t="s">
        <v>90</v>
      </c>
      <c r="R4" s="95" t="s">
        <v>91</v>
      </c>
      <c r="S4" s="95" t="s">
        <v>92</v>
      </c>
      <c r="T4" s="95" t="s">
        <v>93</v>
      </c>
      <c r="U4" s="95" t="s">
        <v>94</v>
      </c>
      <c r="V4" s="95" t="s">
        <v>95</v>
      </c>
      <c r="W4" s="95" t="s">
        <v>96</v>
      </c>
      <c r="X4" s="95" t="s">
        <v>97</v>
      </c>
      <c r="Y4" s="95" t="s">
        <v>98</v>
      </c>
      <c r="AA4" s="90"/>
      <c r="AB4" s="134"/>
      <c r="AC4" s="786" t="s">
        <v>135</v>
      </c>
      <c r="AD4" s="135"/>
      <c r="AE4" s="649" t="s">
        <v>111</v>
      </c>
      <c r="AF4" s="650"/>
      <c r="AG4" s="651"/>
      <c r="AH4" s="134"/>
      <c r="AI4" s="780" t="s">
        <v>144</v>
      </c>
      <c r="AJ4" s="780"/>
      <c r="AK4" s="780"/>
      <c r="AL4" s="780"/>
      <c r="AM4" s="780"/>
      <c r="AN4" s="780"/>
      <c r="AO4" s="134"/>
      <c r="AP4" s="134"/>
      <c r="AQ4" s="134"/>
      <c r="AR4" s="134"/>
      <c r="AS4" s="134"/>
      <c r="AT4" s="134"/>
      <c r="AU4" s="134"/>
      <c r="AV4" s="134"/>
      <c r="AW4" s="134"/>
      <c r="AX4" s="134"/>
      <c r="AY4" s="134"/>
      <c r="AZ4" s="134"/>
      <c r="BA4" s="134"/>
      <c r="BB4" s="134"/>
    </row>
    <row r="5" spans="1:54" ht="30" customHeight="1" thickBot="1" x14ac:dyDescent="0.45">
      <c r="A5" s="785"/>
      <c r="B5" s="665"/>
      <c r="C5" s="717"/>
      <c r="D5" s="715"/>
      <c r="E5" s="715"/>
      <c r="F5" s="667"/>
      <c r="G5" s="703"/>
      <c r="H5" s="734"/>
      <c r="I5" s="735"/>
      <c r="J5" s="735"/>
      <c r="K5" s="735"/>
      <c r="L5" s="736"/>
      <c r="M5" s="695"/>
      <c r="N5" s="89" t="s">
        <v>85</v>
      </c>
      <c r="O5" s="4" t="s">
        <v>86</v>
      </c>
      <c r="P5" s="5" t="s">
        <v>87</v>
      </c>
      <c r="Q5" s="95" t="s">
        <v>99</v>
      </c>
      <c r="R5" s="96"/>
      <c r="S5" s="96"/>
      <c r="T5" s="96"/>
      <c r="U5" s="96"/>
      <c r="V5" s="96"/>
      <c r="W5" s="96"/>
      <c r="X5" s="96"/>
      <c r="Y5" s="96"/>
      <c r="AA5" s="90"/>
      <c r="AB5" s="134"/>
      <c r="AC5" s="787"/>
      <c r="AD5" s="135"/>
      <c r="AE5" s="652"/>
      <c r="AF5" s="653"/>
      <c r="AG5" s="654"/>
      <c r="AH5" s="134"/>
      <c r="AI5" s="397" t="s">
        <v>145</v>
      </c>
      <c r="AJ5" s="397"/>
      <c r="AK5" s="397"/>
      <c r="AL5" s="397"/>
      <c r="AM5" s="398"/>
      <c r="AN5" s="408"/>
      <c r="AO5" s="134"/>
      <c r="AP5" s="134"/>
      <c r="AQ5" s="134"/>
      <c r="AR5" s="134"/>
      <c r="AS5" s="134"/>
      <c r="AT5" s="134"/>
      <c r="AU5" s="134"/>
      <c r="AV5" s="134"/>
      <c r="AW5" s="134"/>
      <c r="AX5" s="134"/>
      <c r="AY5" s="134"/>
      <c r="AZ5" s="134"/>
      <c r="BA5" s="134"/>
      <c r="BB5" s="134"/>
    </row>
    <row r="6" spans="1:54" ht="25.35" customHeight="1" thickTop="1" thickBot="1" x14ac:dyDescent="0.6">
      <c r="A6" s="691" t="str">
        <f>IF(+Anno_1=0,"",+Anno_1)</f>
        <v/>
      </c>
      <c r="B6" s="91">
        <v>1</v>
      </c>
      <c r="C6" s="155"/>
      <c r="D6" s="201"/>
      <c r="E6" s="202"/>
      <c r="F6" s="154" t="str">
        <f t="shared" ref="F6:F15" si="0">IF(OR(D6=0,E6=0,+Anno_1=0),"",IF(OR(E6&gt;data_2,D6&lt;data_1),"DATA ERRATA","ok"))</f>
        <v/>
      </c>
      <c r="G6" s="199"/>
      <c r="H6" s="699"/>
      <c r="I6" s="700"/>
      <c r="J6" s="700"/>
      <c r="K6" s="700"/>
      <c r="L6" s="701"/>
      <c r="M6" s="195">
        <f>IF(G6=0,0,      IF(H6=0,0,IF(AND(G6&lt;&gt;"AA",G6&lt;&gt;"AT",G6&lt;&gt;"CS",G6&lt;&gt;"ALTRO"),"ERRORE",IF(AND(H6&lt;&gt;"NON",H6&lt;&gt;"SS",H6&lt;&gt;"ENTE"),"ERRORE",ROUND(E6-D6+1,0)))))</f>
        <v>0</v>
      </c>
      <c r="N6" s="100">
        <f t="shared" ref="N6:N9" si="1">FLOOR(R6,1)</f>
        <v>0</v>
      </c>
      <c r="O6" s="97">
        <f>FLOOR(V6,1)</f>
        <v>0</v>
      </c>
      <c r="P6" s="102">
        <f t="shared" ref="P6:P9" si="2">U6-X6</f>
        <v>0</v>
      </c>
      <c r="Q6" s="92">
        <f t="shared" ref="Q6:Q9" si="3">T6+X6+Y6</f>
        <v>0</v>
      </c>
      <c r="R6" s="93">
        <f t="shared" ref="R6:R9" si="4">M6/365</f>
        <v>0</v>
      </c>
      <c r="S6" s="93">
        <f t="shared" ref="S6:S16" si="5">FLOOR(R6,1)</f>
        <v>0</v>
      </c>
      <c r="T6" s="93">
        <f t="shared" ref="T6:T16" si="6">S6*365</f>
        <v>0</v>
      </c>
      <c r="U6" s="93">
        <f t="shared" ref="U6:U9" si="7">M6-T6</f>
        <v>0</v>
      </c>
      <c r="V6" s="93">
        <f t="shared" ref="V6:V16" si="8">U6/30</f>
        <v>0</v>
      </c>
      <c r="W6" s="93">
        <f t="shared" ref="W6:W16" si="9">FLOOR(V6,1)</f>
        <v>0</v>
      </c>
      <c r="X6" s="93">
        <f t="shared" ref="X6:X16" si="10">W6*30</f>
        <v>0</v>
      </c>
      <c r="Y6" s="6">
        <f t="shared" ref="Y6:Y9" si="11">U6-X6</f>
        <v>0</v>
      </c>
      <c r="AA6" s="90"/>
      <c r="AB6" s="134"/>
      <c r="AC6" s="691" t="str">
        <f>IF(+Anno_1=0,"",+Anno_1)</f>
        <v/>
      </c>
      <c r="AD6" s="136"/>
      <c r="AE6" s="652"/>
      <c r="AF6" s="653"/>
      <c r="AG6" s="654"/>
      <c r="AH6" s="134"/>
      <c r="AI6" s="780" t="s">
        <v>146</v>
      </c>
      <c r="AJ6" s="780"/>
      <c r="AK6" s="780"/>
      <c r="AL6" s="780"/>
      <c r="AM6" s="780"/>
      <c r="AN6" s="780"/>
      <c r="AO6" s="134"/>
      <c r="AP6" s="134"/>
      <c r="AQ6" s="134"/>
      <c r="AR6" s="134"/>
      <c r="AS6" s="134"/>
      <c r="AT6" s="134"/>
      <c r="AU6" s="134"/>
      <c r="AV6" s="134"/>
      <c r="AW6" s="134"/>
      <c r="AX6" s="134"/>
      <c r="AY6" s="134"/>
      <c r="AZ6" s="134"/>
      <c r="BA6" s="134"/>
      <c r="BB6" s="134"/>
    </row>
    <row r="7" spans="1:54" ht="25.35" customHeight="1" thickBot="1" x14ac:dyDescent="0.6">
      <c r="A7" s="692"/>
      <c r="B7" s="91">
        <v>2</v>
      </c>
      <c r="C7" s="155"/>
      <c r="D7" s="201"/>
      <c r="E7" s="202"/>
      <c r="F7" s="154" t="str">
        <f t="shared" si="0"/>
        <v/>
      </c>
      <c r="G7" s="199"/>
      <c r="H7" s="699"/>
      <c r="I7" s="700"/>
      <c r="J7" s="700"/>
      <c r="K7" s="700"/>
      <c r="L7" s="701"/>
      <c r="M7" s="196">
        <f>IF(G7=0,0,      IF(H7=0,0,IF(AND(G7&lt;&gt;"AA",G7&lt;&gt;"AT",G7&lt;&gt;"CS",G7&lt;&gt;"ALTRO"),"ERRORE",IF(AND(H7&lt;&gt;"NON",H7&lt;&gt;"SS",H7&lt;&gt;"ENTE"),"ERRORE",ROUND(E7-D7+1,0)))))</f>
        <v>0</v>
      </c>
      <c r="N7" s="100">
        <f t="shared" si="1"/>
        <v>0</v>
      </c>
      <c r="O7" s="101">
        <f t="shared" ref="O7:O9" si="12">FLOOR(V7,1)</f>
        <v>0</v>
      </c>
      <c r="P7" s="102">
        <f t="shared" si="2"/>
        <v>0</v>
      </c>
      <c r="Q7" s="92">
        <f t="shared" si="3"/>
        <v>0</v>
      </c>
      <c r="R7" s="93">
        <f t="shared" si="4"/>
        <v>0</v>
      </c>
      <c r="S7" s="93">
        <f t="shared" si="5"/>
        <v>0</v>
      </c>
      <c r="T7" s="93">
        <f t="shared" si="6"/>
        <v>0</v>
      </c>
      <c r="U7" s="93">
        <f t="shared" si="7"/>
        <v>0</v>
      </c>
      <c r="V7" s="93">
        <f t="shared" si="8"/>
        <v>0</v>
      </c>
      <c r="W7" s="93">
        <f t="shared" si="9"/>
        <v>0</v>
      </c>
      <c r="X7" s="93">
        <f t="shared" si="10"/>
        <v>0</v>
      </c>
      <c r="Y7" s="6">
        <f t="shared" si="11"/>
        <v>0</v>
      </c>
      <c r="AA7" s="90"/>
      <c r="AB7" s="134"/>
      <c r="AC7" s="692"/>
      <c r="AD7" s="137"/>
      <c r="AE7" s="686" t="s">
        <v>155</v>
      </c>
      <c r="AF7" s="687"/>
      <c r="AG7" s="688"/>
      <c r="AH7" s="134"/>
      <c r="AI7" s="397" t="s">
        <v>147</v>
      </c>
      <c r="AJ7" s="397"/>
      <c r="AK7" s="397"/>
      <c r="AL7" s="398"/>
      <c r="AM7" s="399"/>
      <c r="AN7" s="408"/>
      <c r="AO7" s="134"/>
      <c r="AP7" s="134"/>
      <c r="AQ7" s="134"/>
      <c r="AR7" s="134"/>
      <c r="AS7" s="134"/>
      <c r="AT7" s="134"/>
      <c r="AU7" s="134"/>
      <c r="AV7" s="134"/>
      <c r="AW7" s="134"/>
      <c r="AX7" s="134"/>
      <c r="AY7" s="134"/>
      <c r="AZ7" s="134"/>
      <c r="BA7" s="134"/>
      <c r="BB7" s="134"/>
    </row>
    <row r="8" spans="1:54" ht="25.35" customHeight="1" thickBot="1" x14ac:dyDescent="0.6">
      <c r="A8" s="692"/>
      <c r="B8" s="91">
        <v>3</v>
      </c>
      <c r="C8" s="155"/>
      <c r="D8" s="201"/>
      <c r="E8" s="202"/>
      <c r="F8" s="154" t="str">
        <f t="shared" si="0"/>
        <v/>
      </c>
      <c r="G8" s="199"/>
      <c r="H8" s="699"/>
      <c r="I8" s="700"/>
      <c r="J8" s="700"/>
      <c r="K8" s="700"/>
      <c r="L8" s="701"/>
      <c r="M8" s="196">
        <f t="shared" ref="M8:M15" si="13">IF(G8=0,0,      IF(H8=0,0,IF(AND(G8&lt;&gt;"AA",G8&lt;&gt;"AT",G8&lt;&gt;"CS",G8&lt;&gt;"ALTRO"),"ERRORE",IF(AND(H8&lt;&gt;"NON",H8&lt;&gt;"SS",H8&lt;&gt;"ENTE"),"ERRORE",ROUND(E8-D8+1,0)))))</f>
        <v>0</v>
      </c>
      <c r="N8" s="100">
        <f t="shared" si="1"/>
        <v>0</v>
      </c>
      <c r="O8" s="101">
        <f t="shared" si="12"/>
        <v>0</v>
      </c>
      <c r="P8" s="102">
        <f t="shared" si="2"/>
        <v>0</v>
      </c>
      <c r="Q8" s="92">
        <f t="shared" si="3"/>
        <v>0</v>
      </c>
      <c r="R8" s="93">
        <f t="shared" si="4"/>
        <v>0</v>
      </c>
      <c r="S8" s="93">
        <f t="shared" si="5"/>
        <v>0</v>
      </c>
      <c r="T8" s="93">
        <f t="shared" si="6"/>
        <v>0</v>
      </c>
      <c r="U8" s="93">
        <f t="shared" si="7"/>
        <v>0</v>
      </c>
      <c r="V8" s="93">
        <f t="shared" si="8"/>
        <v>0</v>
      </c>
      <c r="W8" s="93">
        <f t="shared" si="9"/>
        <v>0</v>
      </c>
      <c r="X8" s="93">
        <f t="shared" si="10"/>
        <v>0</v>
      </c>
      <c r="Y8" s="6">
        <f t="shared" si="11"/>
        <v>0</v>
      </c>
      <c r="AA8" s="90"/>
      <c r="AB8" s="134"/>
      <c r="AC8" s="692"/>
      <c r="AD8" s="137"/>
      <c r="AE8" s="683" t="s">
        <v>131</v>
      </c>
      <c r="AF8" s="684"/>
      <c r="AG8" s="685"/>
      <c r="AH8" s="134"/>
      <c r="AI8" s="166"/>
      <c r="AJ8" s="166"/>
      <c r="AK8" s="166"/>
      <c r="AL8" s="166"/>
      <c r="AM8" s="166"/>
      <c r="AN8" s="134"/>
      <c r="AO8" s="134"/>
      <c r="AP8" s="134"/>
      <c r="AQ8" s="134"/>
      <c r="AR8" s="134"/>
      <c r="AS8" s="134"/>
      <c r="AT8" s="134"/>
      <c r="AU8" s="134"/>
      <c r="AV8" s="134"/>
      <c r="AW8" s="134"/>
      <c r="AX8" s="134"/>
      <c r="AY8" s="134"/>
      <c r="AZ8" s="134"/>
      <c r="BA8" s="134"/>
      <c r="BB8" s="134"/>
    </row>
    <row r="9" spans="1:54" ht="25.35" customHeight="1" thickBot="1" x14ac:dyDescent="0.6">
      <c r="A9" s="692"/>
      <c r="B9" s="91">
        <v>4</v>
      </c>
      <c r="C9" s="155"/>
      <c r="D9" s="201"/>
      <c r="E9" s="202"/>
      <c r="F9" s="154" t="str">
        <f t="shared" si="0"/>
        <v/>
      </c>
      <c r="G9" s="199"/>
      <c r="H9" s="699"/>
      <c r="I9" s="700"/>
      <c r="J9" s="700"/>
      <c r="K9" s="700"/>
      <c r="L9" s="701"/>
      <c r="M9" s="196">
        <f t="shared" si="13"/>
        <v>0</v>
      </c>
      <c r="N9" s="100">
        <f t="shared" si="1"/>
        <v>0</v>
      </c>
      <c r="O9" s="101">
        <f t="shared" si="12"/>
        <v>0</v>
      </c>
      <c r="P9" s="102">
        <f t="shared" si="2"/>
        <v>0</v>
      </c>
      <c r="Q9" s="92">
        <f t="shared" si="3"/>
        <v>0</v>
      </c>
      <c r="R9" s="93">
        <f t="shared" si="4"/>
        <v>0</v>
      </c>
      <c r="S9" s="93">
        <f t="shared" si="5"/>
        <v>0</v>
      </c>
      <c r="T9" s="93">
        <f t="shared" si="6"/>
        <v>0</v>
      </c>
      <c r="U9" s="93">
        <f t="shared" si="7"/>
        <v>0</v>
      </c>
      <c r="V9" s="93">
        <f t="shared" si="8"/>
        <v>0</v>
      </c>
      <c r="W9" s="93">
        <f t="shared" si="9"/>
        <v>0</v>
      </c>
      <c r="X9" s="93">
        <f t="shared" si="10"/>
        <v>0</v>
      </c>
      <c r="Y9" s="6">
        <f t="shared" si="11"/>
        <v>0</v>
      </c>
      <c r="AA9" s="90"/>
      <c r="AB9" s="134"/>
      <c r="AC9" s="692"/>
      <c r="AD9" s="137"/>
      <c r="AE9" s="137"/>
      <c r="AF9" s="137"/>
      <c r="AG9" s="137"/>
      <c r="AH9" s="134"/>
      <c r="AI9" s="166"/>
      <c r="AJ9" s="166"/>
      <c r="AK9" s="166"/>
      <c r="AL9" s="166"/>
      <c r="AM9" s="166"/>
      <c r="AN9" s="134"/>
      <c r="AO9" s="134"/>
      <c r="AP9" s="134"/>
      <c r="AQ9" s="134"/>
      <c r="AR9" s="134"/>
      <c r="AS9" s="134"/>
      <c r="AT9" s="134"/>
      <c r="AU9" s="134"/>
      <c r="AV9" s="134"/>
      <c r="AW9" s="134"/>
      <c r="AX9" s="134"/>
      <c r="AY9" s="134"/>
      <c r="AZ9" s="134"/>
      <c r="BA9" s="134"/>
      <c r="BB9" s="134"/>
    </row>
    <row r="10" spans="1:54" ht="25.35" customHeight="1" thickBot="1" x14ac:dyDescent="0.6">
      <c r="A10" s="692"/>
      <c r="B10" s="91">
        <v>5</v>
      </c>
      <c r="C10" s="155"/>
      <c r="D10" s="201"/>
      <c r="E10" s="202"/>
      <c r="F10" s="154" t="str">
        <f t="shared" si="0"/>
        <v/>
      </c>
      <c r="G10" s="199"/>
      <c r="H10" s="699"/>
      <c r="I10" s="700"/>
      <c r="J10" s="700"/>
      <c r="K10" s="700"/>
      <c r="L10" s="701"/>
      <c r="M10" s="196">
        <f t="shared" si="13"/>
        <v>0</v>
      </c>
      <c r="N10" s="100">
        <f>FLOOR(R10,1)</f>
        <v>0</v>
      </c>
      <c r="O10" s="101">
        <f>FLOOR(V10,1)</f>
        <v>0</v>
      </c>
      <c r="P10" s="102">
        <f>U10-X10</f>
        <v>0</v>
      </c>
      <c r="Q10" s="92">
        <f>T10+X10+Y10</f>
        <v>0</v>
      </c>
      <c r="R10" s="93">
        <f>M10/365</f>
        <v>0</v>
      </c>
      <c r="S10" s="93">
        <f>FLOOR(R10,1)</f>
        <v>0</v>
      </c>
      <c r="T10" s="93">
        <f>S10*365</f>
        <v>0</v>
      </c>
      <c r="U10" s="93">
        <f>M10-T10</f>
        <v>0</v>
      </c>
      <c r="V10" s="93">
        <f>U10/30</f>
        <v>0</v>
      </c>
      <c r="W10" s="93">
        <f>FLOOR(V10,1)</f>
        <v>0</v>
      </c>
      <c r="X10" s="93">
        <f>W10*30</f>
        <v>0</v>
      </c>
      <c r="Y10" s="6">
        <f>U10-X10</f>
        <v>0</v>
      </c>
      <c r="AA10" s="90"/>
      <c r="AB10" s="134"/>
      <c r="AC10" s="692"/>
      <c r="AD10" s="710"/>
      <c r="AE10" s="655" t="s">
        <v>112</v>
      </c>
      <c r="AF10" s="656"/>
      <c r="AG10" s="657"/>
      <c r="AH10" s="134"/>
      <c r="AI10" s="781" t="s">
        <v>153</v>
      </c>
      <c r="AJ10" s="782"/>
      <c r="AK10" s="782"/>
      <c r="AL10" s="782"/>
      <c r="AM10" s="782"/>
      <c r="AN10" s="783"/>
      <c r="AO10" s="134"/>
      <c r="AP10" s="134"/>
      <c r="AQ10" s="134"/>
      <c r="AR10" s="134"/>
      <c r="AS10" s="134"/>
      <c r="AT10" s="134"/>
      <c r="AU10" s="134"/>
      <c r="AV10" s="134"/>
      <c r="AW10" s="134"/>
      <c r="AX10" s="134"/>
      <c r="AY10" s="134"/>
      <c r="AZ10" s="134"/>
      <c r="BA10" s="134"/>
      <c r="BB10" s="134"/>
    </row>
    <row r="11" spans="1:54" ht="25.35" customHeight="1" thickBot="1" x14ac:dyDescent="0.6">
      <c r="A11" s="692"/>
      <c r="B11" s="91">
        <v>6</v>
      </c>
      <c r="C11" s="155"/>
      <c r="D11" s="201"/>
      <c r="E11" s="202"/>
      <c r="F11" s="154" t="str">
        <f t="shared" si="0"/>
        <v/>
      </c>
      <c r="G11" s="199"/>
      <c r="H11" s="699"/>
      <c r="I11" s="700"/>
      <c r="J11" s="700"/>
      <c r="K11" s="700"/>
      <c r="L11" s="701"/>
      <c r="M11" s="196">
        <f t="shared" si="13"/>
        <v>0</v>
      </c>
      <c r="N11" s="100">
        <f t="shared" ref="N11:N13" si="14">FLOOR(R11,1)</f>
        <v>0</v>
      </c>
      <c r="O11" s="101">
        <f t="shared" ref="O11:O13" si="15">FLOOR(V11,1)</f>
        <v>0</v>
      </c>
      <c r="P11" s="102">
        <f t="shared" ref="P11:P13" si="16">U11-X11</f>
        <v>0</v>
      </c>
      <c r="Q11" s="92">
        <f t="shared" ref="Q11:Q13" si="17">T11+X11+Y11</f>
        <v>0</v>
      </c>
      <c r="R11" s="93">
        <f t="shared" ref="R11:R13" si="18">M11/365</f>
        <v>0</v>
      </c>
      <c r="S11" s="93">
        <f t="shared" si="5"/>
        <v>0</v>
      </c>
      <c r="T11" s="93">
        <f t="shared" si="6"/>
        <v>0</v>
      </c>
      <c r="U11" s="93">
        <f t="shared" ref="U11:U13" si="19">M11-T11</f>
        <v>0</v>
      </c>
      <c r="V11" s="93">
        <f t="shared" si="8"/>
        <v>0</v>
      </c>
      <c r="W11" s="93">
        <f t="shared" si="9"/>
        <v>0</v>
      </c>
      <c r="X11" s="93">
        <f t="shared" si="10"/>
        <v>0</v>
      </c>
      <c r="Y11" s="6">
        <f t="shared" ref="Y11:Y13" si="20">U11-X11</f>
        <v>0</v>
      </c>
      <c r="AA11" s="90"/>
      <c r="AB11" s="134"/>
      <c r="AC11" s="692"/>
      <c r="AD11" s="710"/>
      <c r="AE11" s="658"/>
      <c r="AF11" s="659"/>
      <c r="AG11" s="660"/>
      <c r="AH11" s="134"/>
      <c r="AI11" s="781" t="s">
        <v>148</v>
      </c>
      <c r="AJ11" s="782"/>
      <c r="AK11" s="782"/>
      <c r="AL11" s="782"/>
      <c r="AM11" s="782"/>
      <c r="AN11" s="783"/>
      <c r="AO11" s="134"/>
      <c r="AP11" s="134"/>
      <c r="AQ11" s="134"/>
      <c r="AR11" s="134"/>
      <c r="AS11" s="134"/>
      <c r="AT11" s="134"/>
      <c r="AU11" s="134"/>
      <c r="AV11" s="134"/>
      <c r="AW11" s="134"/>
      <c r="AX11" s="134"/>
      <c r="AY11" s="134"/>
      <c r="AZ11" s="134"/>
      <c r="BA11" s="134"/>
      <c r="BB11" s="134"/>
    </row>
    <row r="12" spans="1:54" ht="25.35" customHeight="1" thickBot="1" x14ac:dyDescent="0.6">
      <c r="A12" s="692"/>
      <c r="B12" s="91">
        <v>7</v>
      </c>
      <c r="C12" s="155"/>
      <c r="D12" s="201"/>
      <c r="E12" s="202"/>
      <c r="F12" s="154" t="str">
        <f t="shared" si="0"/>
        <v/>
      </c>
      <c r="G12" s="199"/>
      <c r="H12" s="699"/>
      <c r="I12" s="700"/>
      <c r="J12" s="700"/>
      <c r="K12" s="700"/>
      <c r="L12" s="701"/>
      <c r="M12" s="196">
        <f t="shared" si="13"/>
        <v>0</v>
      </c>
      <c r="N12" s="100">
        <f t="shared" si="14"/>
        <v>0</v>
      </c>
      <c r="O12" s="101">
        <f t="shared" si="15"/>
        <v>0</v>
      </c>
      <c r="P12" s="102">
        <f t="shared" si="16"/>
        <v>0</v>
      </c>
      <c r="Q12" s="92">
        <f t="shared" si="17"/>
        <v>0</v>
      </c>
      <c r="R12" s="93">
        <f t="shared" si="18"/>
        <v>0</v>
      </c>
      <c r="S12" s="93">
        <f t="shared" si="5"/>
        <v>0</v>
      </c>
      <c r="T12" s="93">
        <f t="shared" si="6"/>
        <v>0</v>
      </c>
      <c r="U12" s="93">
        <f t="shared" si="19"/>
        <v>0</v>
      </c>
      <c r="V12" s="93">
        <f t="shared" si="8"/>
        <v>0</v>
      </c>
      <c r="W12" s="93">
        <f t="shared" si="9"/>
        <v>0</v>
      </c>
      <c r="X12" s="93">
        <f t="shared" si="10"/>
        <v>0</v>
      </c>
      <c r="Y12" s="6">
        <f t="shared" si="20"/>
        <v>0</v>
      </c>
      <c r="AA12" s="90"/>
      <c r="AB12" s="134"/>
      <c r="AC12" s="692"/>
      <c r="AD12" s="710"/>
      <c r="AE12" s="658"/>
      <c r="AF12" s="659"/>
      <c r="AG12" s="660"/>
      <c r="AH12" s="134"/>
      <c r="AI12" s="737" t="s">
        <v>231</v>
      </c>
      <c r="AJ12" s="738"/>
      <c r="AK12" s="738"/>
      <c r="AL12" s="738"/>
      <c r="AM12" s="738"/>
      <c r="AN12" s="739"/>
      <c r="AO12" s="134"/>
      <c r="AP12" s="134"/>
      <c r="AQ12" s="134"/>
      <c r="AR12" s="134"/>
      <c r="AS12" s="134"/>
      <c r="AT12" s="134"/>
      <c r="AU12" s="134"/>
      <c r="AV12" s="134"/>
      <c r="AW12" s="134"/>
      <c r="AX12" s="134"/>
      <c r="AY12" s="134"/>
      <c r="AZ12" s="134"/>
      <c r="BA12" s="134"/>
      <c r="BB12" s="134"/>
    </row>
    <row r="13" spans="1:54" ht="25.35" customHeight="1" thickBot="1" x14ac:dyDescent="0.6">
      <c r="A13" s="692"/>
      <c r="B13" s="91">
        <v>8</v>
      </c>
      <c r="C13" s="155"/>
      <c r="D13" s="201"/>
      <c r="E13" s="202"/>
      <c r="F13" s="154" t="str">
        <f t="shared" si="0"/>
        <v/>
      </c>
      <c r="G13" s="199"/>
      <c r="H13" s="699"/>
      <c r="I13" s="700"/>
      <c r="J13" s="700"/>
      <c r="K13" s="700"/>
      <c r="L13" s="701"/>
      <c r="M13" s="196">
        <f t="shared" si="13"/>
        <v>0</v>
      </c>
      <c r="N13" s="100">
        <f t="shared" si="14"/>
        <v>0</v>
      </c>
      <c r="O13" s="101">
        <f t="shared" si="15"/>
        <v>0</v>
      </c>
      <c r="P13" s="102">
        <f t="shared" si="16"/>
        <v>0</v>
      </c>
      <c r="Q13" s="92">
        <f t="shared" si="17"/>
        <v>0</v>
      </c>
      <c r="R13" s="93">
        <f t="shared" si="18"/>
        <v>0</v>
      </c>
      <c r="S13" s="93">
        <f t="shared" si="5"/>
        <v>0</v>
      </c>
      <c r="T13" s="93">
        <f t="shared" si="6"/>
        <v>0</v>
      </c>
      <c r="U13" s="93">
        <f t="shared" si="19"/>
        <v>0</v>
      </c>
      <c r="V13" s="93">
        <f t="shared" si="8"/>
        <v>0</v>
      </c>
      <c r="W13" s="93">
        <f t="shared" si="9"/>
        <v>0</v>
      </c>
      <c r="X13" s="93">
        <f t="shared" si="10"/>
        <v>0</v>
      </c>
      <c r="Y13" s="6">
        <f t="shared" si="20"/>
        <v>0</v>
      </c>
      <c r="AA13" s="90"/>
      <c r="AB13" s="134"/>
      <c r="AC13" s="692"/>
      <c r="AD13" s="710"/>
      <c r="AE13" s="658"/>
      <c r="AF13" s="659"/>
      <c r="AG13" s="660"/>
      <c r="AH13" s="134"/>
      <c r="AI13" s="737"/>
      <c r="AJ13" s="738"/>
      <c r="AK13" s="738"/>
      <c r="AL13" s="738"/>
      <c r="AM13" s="738"/>
      <c r="AN13" s="739"/>
      <c r="AO13" s="134"/>
      <c r="AP13" s="134"/>
      <c r="AQ13" s="134"/>
      <c r="AR13" s="134"/>
      <c r="AS13" s="134"/>
      <c r="AT13" s="134"/>
      <c r="AU13" s="134"/>
      <c r="AV13" s="134"/>
      <c r="AW13" s="134"/>
      <c r="AX13" s="134"/>
      <c r="AY13" s="134"/>
      <c r="AZ13" s="134"/>
      <c r="BA13" s="134"/>
      <c r="BB13" s="134"/>
    </row>
    <row r="14" spans="1:54" ht="25.35" customHeight="1" thickBot="1" x14ac:dyDescent="0.6">
      <c r="A14" s="692"/>
      <c r="B14" s="91">
        <v>9</v>
      </c>
      <c r="C14" s="155"/>
      <c r="D14" s="201"/>
      <c r="E14" s="202"/>
      <c r="F14" s="154" t="str">
        <f t="shared" si="0"/>
        <v/>
      </c>
      <c r="G14" s="199"/>
      <c r="H14" s="699"/>
      <c r="I14" s="700"/>
      <c r="J14" s="700"/>
      <c r="K14" s="700"/>
      <c r="L14" s="701"/>
      <c r="M14" s="196">
        <f t="shared" si="13"/>
        <v>0</v>
      </c>
      <c r="N14" s="103">
        <f>FLOOR(R14,1)</f>
        <v>0</v>
      </c>
      <c r="O14" s="104">
        <f>FLOOR(V14,1)</f>
        <v>0</v>
      </c>
      <c r="P14" s="105">
        <f>U14-X14</f>
        <v>0</v>
      </c>
      <c r="Q14" s="92">
        <f>T14+X14+Y14</f>
        <v>0</v>
      </c>
      <c r="R14" s="93">
        <f>M14/365</f>
        <v>0</v>
      </c>
      <c r="S14" s="93">
        <f>FLOOR(R14,1)</f>
        <v>0</v>
      </c>
      <c r="T14" s="93">
        <f>S14*365</f>
        <v>0</v>
      </c>
      <c r="U14" s="93">
        <f>M14-T14</f>
        <v>0</v>
      </c>
      <c r="V14" s="93">
        <f>U14/30</f>
        <v>0</v>
      </c>
      <c r="W14" s="93">
        <f>FLOOR(V14,1)</f>
        <v>0</v>
      </c>
      <c r="X14" s="93">
        <f>W14*30</f>
        <v>0</v>
      </c>
      <c r="Y14" s="6">
        <f>U14-X14</f>
        <v>0</v>
      </c>
      <c r="AA14" s="90"/>
      <c r="AB14" s="134"/>
      <c r="AC14" s="692"/>
      <c r="AD14" s="278"/>
      <c r="AE14" s="658"/>
      <c r="AF14" s="659"/>
      <c r="AG14" s="660"/>
      <c r="AH14" s="134"/>
      <c r="AI14" s="134"/>
      <c r="AJ14" s="134"/>
      <c r="AK14" s="134"/>
      <c r="AL14" s="134"/>
      <c r="AM14" s="134"/>
      <c r="AN14" s="134"/>
      <c r="AO14" s="134"/>
      <c r="AP14" s="134"/>
      <c r="AQ14" s="134"/>
      <c r="AR14" s="134"/>
      <c r="AS14" s="134"/>
      <c r="AT14" s="134"/>
      <c r="AU14" s="134"/>
      <c r="AV14" s="134"/>
      <c r="AW14" s="134"/>
      <c r="AX14" s="134"/>
      <c r="AY14" s="134"/>
      <c r="AZ14" s="134"/>
      <c r="BA14" s="134"/>
      <c r="BB14" s="134"/>
    </row>
    <row r="15" spans="1:54" ht="25.35" customHeight="1" thickBot="1" x14ac:dyDescent="0.6">
      <c r="A15" s="693"/>
      <c r="B15" s="91">
        <v>10</v>
      </c>
      <c r="C15" s="155"/>
      <c r="D15" s="203"/>
      <c r="E15" s="204"/>
      <c r="F15" s="154" t="str">
        <f t="shared" si="0"/>
        <v/>
      </c>
      <c r="G15" s="279"/>
      <c r="H15" s="793"/>
      <c r="I15" s="791"/>
      <c r="J15" s="791"/>
      <c r="K15" s="791"/>
      <c r="L15" s="794"/>
      <c r="M15" s="196">
        <f t="shared" si="13"/>
        <v>0</v>
      </c>
      <c r="N15" s="106">
        <f t="shared" ref="N15:N16" si="21">FLOOR(R15,1)</f>
        <v>0</v>
      </c>
      <c r="O15" s="107">
        <f t="shared" ref="O15:O16" si="22">FLOOR(V15,1)</f>
        <v>0</v>
      </c>
      <c r="P15" s="108">
        <f t="shared" ref="P15:P16" si="23">U15-X15</f>
        <v>0</v>
      </c>
      <c r="Q15" s="92">
        <f t="shared" ref="Q15:Q16" si="24">T15+X15+Y15</f>
        <v>0</v>
      </c>
      <c r="R15" s="93">
        <f t="shared" ref="R15" si="25">M15/365</f>
        <v>0</v>
      </c>
      <c r="S15" s="93">
        <f t="shared" si="5"/>
        <v>0</v>
      </c>
      <c r="T15" s="93">
        <f t="shared" si="6"/>
        <v>0</v>
      </c>
      <c r="U15" s="93">
        <f t="shared" ref="U15" si="26">M15-T15</f>
        <v>0</v>
      </c>
      <c r="V15" s="93">
        <f t="shared" si="8"/>
        <v>0</v>
      </c>
      <c r="W15" s="93">
        <f t="shared" si="9"/>
        <v>0</v>
      </c>
      <c r="X15" s="93">
        <f t="shared" si="10"/>
        <v>0</v>
      </c>
      <c r="Y15" s="6">
        <f t="shared" ref="Y15" si="27">U15-X15</f>
        <v>0</v>
      </c>
      <c r="AB15" s="134"/>
      <c r="AC15" s="693"/>
      <c r="AD15" s="278"/>
      <c r="AE15" s="661"/>
      <c r="AF15" s="662"/>
      <c r="AG15" s="663"/>
      <c r="AH15" s="134"/>
      <c r="AI15" s="134"/>
      <c r="AJ15" s="134"/>
      <c r="AK15" s="134"/>
      <c r="AL15" s="134"/>
      <c r="AM15" s="134"/>
      <c r="AN15" s="134"/>
      <c r="AO15" s="134"/>
      <c r="AP15" s="134"/>
      <c r="AQ15" s="134"/>
      <c r="AR15" s="134"/>
      <c r="AS15" s="134"/>
      <c r="AT15" s="134"/>
      <c r="AU15" s="134"/>
      <c r="AV15" s="134"/>
      <c r="AW15" s="134"/>
      <c r="AX15" s="134"/>
      <c r="AY15" s="134"/>
      <c r="AZ15" s="134"/>
      <c r="BA15" s="134"/>
      <c r="BB15" s="134"/>
    </row>
    <row r="16" spans="1:54" ht="22.5" thickBot="1" x14ac:dyDescent="0.6">
      <c r="A16" s="139"/>
      <c r="B16" s="139"/>
      <c r="C16" s="139"/>
      <c r="D16" s="139"/>
      <c r="E16" s="139"/>
      <c r="F16" s="139"/>
      <c r="G16" s="139"/>
      <c r="H16" s="139"/>
      <c r="I16" s="139"/>
      <c r="J16" s="139"/>
      <c r="K16" s="139"/>
      <c r="L16" s="139"/>
      <c r="M16" s="190">
        <f>SUM(M6:M15)</f>
        <v>0</v>
      </c>
      <c r="N16" s="110">
        <f t="shared" si="21"/>
        <v>0</v>
      </c>
      <c r="O16" s="111">
        <f t="shared" si="22"/>
        <v>0</v>
      </c>
      <c r="P16" s="112">
        <f t="shared" si="23"/>
        <v>0</v>
      </c>
      <c r="Q16" s="113">
        <f t="shared" si="24"/>
        <v>0</v>
      </c>
      <c r="R16" s="113">
        <f>M16/365</f>
        <v>0</v>
      </c>
      <c r="S16" s="113">
        <f t="shared" si="5"/>
        <v>0</v>
      </c>
      <c r="T16" s="113">
        <f t="shared" si="6"/>
        <v>0</v>
      </c>
      <c r="U16" s="113">
        <f>M16-T16</f>
        <v>0</v>
      </c>
      <c r="V16" s="113">
        <f t="shared" si="8"/>
        <v>0</v>
      </c>
      <c r="W16" s="113">
        <f t="shared" si="9"/>
        <v>0</v>
      </c>
      <c r="X16" s="113">
        <f t="shared" si="10"/>
        <v>0</v>
      </c>
      <c r="Y16" s="109"/>
      <c r="Z16" s="109"/>
      <c r="AA16" s="109"/>
      <c r="AB16" s="139"/>
      <c r="AC16" s="139"/>
      <c r="AD16" s="134"/>
      <c r="AE16" s="134"/>
      <c r="AF16" s="134"/>
      <c r="AG16" s="134"/>
      <c r="AH16" s="134"/>
      <c r="AI16" s="134"/>
      <c r="AJ16" s="134"/>
      <c r="AK16" s="134"/>
      <c r="AL16" s="134"/>
      <c r="AM16" s="134"/>
      <c r="AN16" s="134"/>
      <c r="AO16" s="134"/>
      <c r="AP16" s="134"/>
      <c r="AQ16" s="134"/>
      <c r="AR16" s="134"/>
      <c r="AS16" s="134"/>
      <c r="AT16" s="134"/>
      <c r="AU16" s="134"/>
      <c r="AV16" s="134"/>
      <c r="AW16" s="134"/>
      <c r="AX16" s="134"/>
      <c r="AY16" s="134"/>
      <c r="AZ16" s="134"/>
      <c r="BA16" s="134"/>
      <c r="BB16" s="134"/>
    </row>
    <row r="17" spans="1:54" ht="22.5" thickBot="1" x14ac:dyDescent="0.6">
      <c r="A17" s="139"/>
      <c r="B17" s="139"/>
      <c r="C17" s="139"/>
      <c r="D17" s="139"/>
      <c r="E17" s="139"/>
      <c r="F17" s="139"/>
      <c r="G17" s="139"/>
      <c r="H17" s="139"/>
      <c r="I17" s="139"/>
      <c r="J17" s="139"/>
      <c r="K17" s="139"/>
      <c r="L17" s="139"/>
      <c r="M17" s="140"/>
      <c r="N17" s="141" t="s">
        <v>85</v>
      </c>
      <c r="O17" s="141" t="s">
        <v>86</v>
      </c>
      <c r="P17" s="141" t="s">
        <v>87</v>
      </c>
      <c r="Q17" s="113"/>
      <c r="R17" s="113"/>
      <c r="S17" s="113"/>
      <c r="T17" s="113"/>
      <c r="U17" s="113"/>
      <c r="V17" s="113"/>
      <c r="W17" s="113"/>
      <c r="X17" s="113"/>
      <c r="Y17" s="109"/>
      <c r="Z17" s="109"/>
      <c r="AA17" s="109"/>
      <c r="AB17" s="139"/>
      <c r="AC17" s="142" t="s">
        <v>103</v>
      </c>
      <c r="AD17" s="134"/>
      <c r="AE17" s="134"/>
      <c r="AF17" s="134"/>
      <c r="AG17" s="134"/>
      <c r="AH17" s="134"/>
      <c r="AI17" s="134"/>
      <c r="AJ17" s="134"/>
      <c r="AK17" s="134"/>
      <c r="AL17" s="134"/>
      <c r="AM17" s="134"/>
      <c r="AN17" s="134"/>
      <c r="AO17" s="134"/>
      <c r="AP17" s="134"/>
      <c r="AQ17" s="134"/>
      <c r="AR17" s="134"/>
      <c r="AS17" s="134"/>
      <c r="AT17" s="134"/>
      <c r="AU17" s="134"/>
      <c r="AV17" s="134"/>
      <c r="AW17" s="134"/>
      <c r="AX17" s="134"/>
      <c r="AY17" s="134"/>
      <c r="AZ17" s="134"/>
      <c r="BA17" s="134"/>
      <c r="BB17" s="134"/>
    </row>
    <row r="18" spans="1:54" ht="23.25" thickTop="1" thickBot="1" x14ac:dyDescent="0.6">
      <c r="A18" s="674" t="s">
        <v>102</v>
      </c>
      <c r="B18" s="675"/>
      <c r="C18" s="675"/>
      <c r="D18" s="675"/>
      <c r="E18" s="675"/>
      <c r="F18" s="675"/>
      <c r="G18" s="676"/>
      <c r="H18" s="271" t="s">
        <v>30</v>
      </c>
      <c r="I18" s="671" t="s">
        <v>150</v>
      </c>
      <c r="J18" s="671"/>
      <c r="K18" s="671"/>
      <c r="L18" s="671"/>
      <c r="M18" s="99">
        <f>SUMIFS(M6:M15,G6:G15,"CS",H6:H15,"ss")</f>
        <v>0</v>
      </c>
      <c r="N18" s="114">
        <f t="shared" ref="N18:N23" si="28">FLOOR(R18,1)</f>
        <v>0</v>
      </c>
      <c r="O18" s="115">
        <f t="shared" ref="O18:O23" si="29">FLOOR(V18,1)</f>
        <v>0</v>
      </c>
      <c r="P18" s="116">
        <f t="shared" ref="P18:P23" si="30">U18-X18</f>
        <v>0</v>
      </c>
      <c r="Q18" s="117">
        <f t="shared" ref="Q18:Q23" si="31">T18+X18+Y18</f>
        <v>0</v>
      </c>
      <c r="R18" s="117">
        <f t="shared" ref="R18:R22" si="32">M18/365</f>
        <v>0</v>
      </c>
      <c r="S18" s="117">
        <f t="shared" ref="S18:S23" si="33">FLOOR(R18,1)</f>
        <v>0</v>
      </c>
      <c r="T18" s="117">
        <f t="shared" ref="T18:T23" si="34">S18*365</f>
        <v>0</v>
      </c>
      <c r="U18" s="117">
        <f t="shared" ref="U18:U22" si="35">M18-T18</f>
        <v>0</v>
      </c>
      <c r="V18" s="117">
        <f t="shared" ref="V18:V23" si="36">U18/30</f>
        <v>0</v>
      </c>
      <c r="W18" s="117">
        <f t="shared" ref="W18:W23" si="37">FLOOR(V18,1)</f>
        <v>0</v>
      </c>
      <c r="X18" s="117">
        <f t="shared" ref="X18:X23" si="38">W18*30</f>
        <v>0</v>
      </c>
      <c r="Y18" s="109"/>
      <c r="Z18" s="109"/>
      <c r="AA18" s="109"/>
      <c r="AB18" s="139"/>
      <c r="AC18" s="133">
        <f>ROUND(IF(IF(O18&gt;12,6,O18*0.5)+IF(P18&gt;15,0.5,0)+IF(N18&gt;0,6,0)&gt;12,6,IF(O18&gt;12,6,O18*0.5)+IF(P18&gt;15,0.5,0)+IF(N18&gt;0,6,0)),3)</f>
        <v>0</v>
      </c>
      <c r="AD18" s="134"/>
      <c r="AE18" s="134"/>
      <c r="AF18" s="134"/>
      <c r="AG18" s="134"/>
      <c r="AH18" s="134"/>
      <c r="AI18" s="134"/>
      <c r="AJ18" s="134"/>
      <c r="AK18" s="134"/>
      <c r="AL18" s="134"/>
      <c r="AM18" s="134"/>
      <c r="AN18" s="134"/>
      <c r="AO18" s="134"/>
      <c r="AP18" s="134"/>
      <c r="AQ18" s="134"/>
      <c r="AR18" s="134"/>
      <c r="AS18" s="134"/>
      <c r="AT18" s="134"/>
      <c r="AU18" s="134"/>
      <c r="AV18" s="134"/>
      <c r="AW18" s="134"/>
      <c r="AX18" s="134"/>
      <c r="AY18" s="134"/>
      <c r="AZ18" s="134"/>
      <c r="BA18" s="134"/>
      <c r="BB18" s="134"/>
    </row>
    <row r="19" spans="1:54" ht="22.9" thickTop="1" thickBot="1" x14ac:dyDescent="0.6">
      <c r="A19" s="677" t="s">
        <v>105</v>
      </c>
      <c r="B19" s="678"/>
      <c r="C19" s="678"/>
      <c r="D19" s="678"/>
      <c r="E19" s="678"/>
      <c r="F19" s="678"/>
      <c r="G19" s="679"/>
      <c r="H19" s="271" t="s">
        <v>30</v>
      </c>
      <c r="I19" s="671" t="s">
        <v>100</v>
      </c>
      <c r="J19" s="671"/>
      <c r="K19" s="671"/>
      <c r="L19" s="671"/>
      <c r="M19" s="99">
        <f>SUMIFS(M6:M15,G6:G15,"CS",H6:H15,"NON")</f>
        <v>0</v>
      </c>
      <c r="N19" s="118">
        <f t="shared" si="28"/>
        <v>0</v>
      </c>
      <c r="O19" s="119">
        <f t="shared" si="29"/>
        <v>0</v>
      </c>
      <c r="P19" s="120">
        <f t="shared" si="30"/>
        <v>0</v>
      </c>
      <c r="Q19" s="117">
        <f t="shared" si="31"/>
        <v>0</v>
      </c>
      <c r="R19" s="117">
        <f t="shared" si="32"/>
        <v>0</v>
      </c>
      <c r="S19" s="117">
        <f t="shared" si="33"/>
        <v>0</v>
      </c>
      <c r="T19" s="117">
        <f t="shared" si="34"/>
        <v>0</v>
      </c>
      <c r="U19" s="117">
        <f t="shared" si="35"/>
        <v>0</v>
      </c>
      <c r="V19" s="117">
        <f t="shared" si="36"/>
        <v>0</v>
      </c>
      <c r="W19" s="117">
        <f t="shared" si="37"/>
        <v>0</v>
      </c>
      <c r="X19" s="117">
        <f t="shared" si="38"/>
        <v>0</v>
      </c>
      <c r="Y19" s="109"/>
      <c r="Z19" s="109"/>
      <c r="AA19" s="109"/>
      <c r="AB19" s="139"/>
      <c r="AC19" s="133">
        <f>ROUND(IF(IF(O19&gt;12,3,O19*0.25)+IF(P19&gt;15,0.25,0)+IF(N19&gt;0,3,0)&gt;12,6,IF(O19&gt;12,3,O19*0.25)+IF(P19&gt;15,0.25,0)+IF(N19&gt;0,3,0)),3)</f>
        <v>0</v>
      </c>
      <c r="AD19" s="134"/>
      <c r="AE19" s="134"/>
      <c r="AF19" s="134"/>
      <c r="AG19" s="134"/>
      <c r="AH19" s="134"/>
      <c r="AI19" s="134"/>
      <c r="AJ19" s="134"/>
      <c r="AK19" s="134"/>
      <c r="AL19" s="134"/>
      <c r="AM19" s="134"/>
      <c r="AN19" s="134"/>
      <c r="AO19" s="134"/>
      <c r="AP19" s="134"/>
      <c r="AQ19" s="134"/>
      <c r="AR19" s="134"/>
      <c r="AS19" s="134"/>
      <c r="AT19" s="134"/>
      <c r="AU19" s="134"/>
      <c r="AV19" s="134"/>
      <c r="AW19" s="134"/>
      <c r="AX19" s="134"/>
      <c r="AY19" s="134"/>
      <c r="AZ19" s="134"/>
      <c r="BA19" s="134"/>
      <c r="BB19" s="134"/>
    </row>
    <row r="20" spans="1:54" ht="22.9" thickTop="1" thickBot="1" x14ac:dyDescent="0.6">
      <c r="A20" s="680"/>
      <c r="B20" s="681"/>
      <c r="C20" s="681"/>
      <c r="D20" s="681"/>
      <c r="E20" s="681"/>
      <c r="F20" s="681"/>
      <c r="G20" s="682"/>
      <c r="H20" s="272" t="s">
        <v>101</v>
      </c>
      <c r="I20" s="671" t="s">
        <v>150</v>
      </c>
      <c r="J20" s="671"/>
      <c r="K20" s="671"/>
      <c r="L20" s="671"/>
      <c r="M20" s="99">
        <f>SUMIFS(M6:M15,G6:G15,"ALTRO",H6:H15,"SS")+ SUMIFS(M6:M15,G6:G15,"AT",H6:H15,"SS")+SUMIFS(M6:M15,G6:G15,"AA",H6:H15,"SS")</f>
        <v>0</v>
      </c>
      <c r="N20" s="121">
        <f t="shared" si="28"/>
        <v>0</v>
      </c>
      <c r="O20" s="122">
        <f t="shared" si="29"/>
        <v>0</v>
      </c>
      <c r="P20" s="123">
        <f t="shared" si="30"/>
        <v>0</v>
      </c>
      <c r="Q20" s="117">
        <f t="shared" si="31"/>
        <v>0</v>
      </c>
      <c r="R20" s="117">
        <f t="shared" si="32"/>
        <v>0</v>
      </c>
      <c r="S20" s="117">
        <f t="shared" si="33"/>
        <v>0</v>
      </c>
      <c r="T20" s="117">
        <f t="shared" si="34"/>
        <v>0</v>
      </c>
      <c r="U20" s="117">
        <f t="shared" si="35"/>
        <v>0</v>
      </c>
      <c r="V20" s="117">
        <f t="shared" si="36"/>
        <v>0</v>
      </c>
      <c r="W20" s="117">
        <f t="shared" si="37"/>
        <v>0</v>
      </c>
      <c r="X20" s="117">
        <f t="shared" si="38"/>
        <v>0</v>
      </c>
      <c r="Y20" s="109"/>
      <c r="Z20" s="109"/>
      <c r="AA20" s="109"/>
      <c r="AB20" s="139"/>
      <c r="AC20" s="133">
        <f>ROUND(IF(IF(O20&gt;12,1.8,O20*0.15)+IF(P20&gt;15,0.15,0)+IF(N20&gt;0,1.8,0)&gt;12,1.8,IF(O20&gt;12,1.8,O20*0.15)+IF(P20&gt;15,0.15,0)+IF(N20&gt;0,1.8,0)),3)</f>
        <v>0</v>
      </c>
      <c r="AD20" s="134"/>
      <c r="AE20" s="134"/>
      <c r="AF20" s="134"/>
      <c r="AG20" s="134"/>
      <c r="AH20" s="134"/>
      <c r="AI20" s="134"/>
      <c r="AJ20" s="134"/>
      <c r="AK20" s="134"/>
      <c r="AL20" s="134"/>
      <c r="AM20" s="134"/>
      <c r="AN20" s="134"/>
      <c r="AO20" s="134"/>
      <c r="AP20" s="134"/>
      <c r="AQ20" s="134"/>
      <c r="AR20" s="134"/>
      <c r="AS20" s="134"/>
      <c r="AT20" s="134"/>
      <c r="AU20" s="134"/>
      <c r="AV20" s="134"/>
      <c r="AW20" s="134"/>
      <c r="AX20" s="134"/>
      <c r="AY20" s="134"/>
      <c r="AZ20" s="134"/>
      <c r="BA20" s="134"/>
      <c r="BB20" s="134"/>
    </row>
    <row r="21" spans="1:54" ht="22.9" thickTop="1" thickBot="1" x14ac:dyDescent="0.6">
      <c r="A21" s="680"/>
      <c r="B21" s="681"/>
      <c r="C21" s="681"/>
      <c r="D21" s="681"/>
      <c r="E21" s="681"/>
      <c r="F21" s="681"/>
      <c r="G21" s="682"/>
      <c r="H21" s="272" t="s">
        <v>101</v>
      </c>
      <c r="I21" s="671" t="s">
        <v>100</v>
      </c>
      <c r="J21" s="671"/>
      <c r="K21" s="671"/>
      <c r="L21" s="671"/>
      <c r="M21" s="99">
        <f>SUMIFS(M6:M15,G6:G15,"ALTRO",H6:H15,"NON")+      SUMIFS(M6:M15,G6:G15,"Aa",H6:H15,"NON")+    SUMIFS(M6:M15,G6:G15,"AT",H6:H15,"NON")</f>
        <v>0</v>
      </c>
      <c r="N21" s="124">
        <f t="shared" si="28"/>
        <v>0</v>
      </c>
      <c r="O21" s="125">
        <f t="shared" si="29"/>
        <v>0</v>
      </c>
      <c r="P21" s="126">
        <f t="shared" si="30"/>
        <v>0</v>
      </c>
      <c r="Q21" s="117">
        <f t="shared" si="31"/>
        <v>0</v>
      </c>
      <c r="R21" s="117">
        <f t="shared" si="32"/>
        <v>0</v>
      </c>
      <c r="S21" s="117">
        <f t="shared" si="33"/>
        <v>0</v>
      </c>
      <c r="T21" s="117">
        <f t="shared" si="34"/>
        <v>0</v>
      </c>
      <c r="U21" s="117">
        <f t="shared" si="35"/>
        <v>0</v>
      </c>
      <c r="V21" s="117">
        <f t="shared" si="36"/>
        <v>0</v>
      </c>
      <c r="W21" s="117">
        <f t="shared" si="37"/>
        <v>0</v>
      </c>
      <c r="X21" s="117">
        <f t="shared" si="38"/>
        <v>0</v>
      </c>
      <c r="Y21" s="109"/>
      <c r="Z21" s="109"/>
      <c r="AA21" s="109"/>
      <c r="AB21" s="139"/>
      <c r="AC21" s="133">
        <f>ROUND(IF(IF(O21&gt;12,0.9,O21*0.075)+IF(P21&gt;15,0.075,0)+IF(N21&gt;0,0.9,0)&gt;12,0.9,IF(O21&gt;12,0.9,O21*0.075)+IF(P21&gt;15,0.075,0)+IF(N21&gt;0,0.9,0)),3)</f>
        <v>0</v>
      </c>
      <c r="AD21" s="134"/>
      <c r="AE21" s="134"/>
      <c r="AF21" s="134"/>
      <c r="AG21" s="134"/>
      <c r="AH21" s="134"/>
      <c r="AI21" s="134"/>
      <c r="AJ21" s="134"/>
      <c r="AK21" s="134"/>
      <c r="AL21" s="134"/>
      <c r="AM21" s="134"/>
      <c r="AN21" s="134"/>
      <c r="AO21" s="134"/>
      <c r="AP21" s="134"/>
      <c r="AQ21" s="134"/>
      <c r="AR21" s="134"/>
      <c r="AS21" s="134"/>
      <c r="AT21" s="134"/>
      <c r="AU21" s="134"/>
      <c r="AV21" s="134"/>
      <c r="AW21" s="134"/>
      <c r="AX21" s="134"/>
      <c r="AY21" s="134"/>
      <c r="AZ21" s="134"/>
      <c r="BA21" s="134"/>
      <c r="BB21" s="134"/>
    </row>
    <row r="22" spans="1:54" ht="22.9" thickTop="1" thickBot="1" x14ac:dyDescent="0.6">
      <c r="A22" s="823" t="s">
        <v>109</v>
      </c>
      <c r="B22" s="824"/>
      <c r="C22" s="824"/>
      <c r="D22" s="824"/>
      <c r="E22" s="824"/>
      <c r="F22" s="645" t="str">
        <f>IF(+Anno_1=0,"",+Anno_1)</f>
        <v/>
      </c>
      <c r="G22" s="646"/>
      <c r="H22" s="272" t="s">
        <v>101</v>
      </c>
      <c r="I22" s="671" t="s">
        <v>154</v>
      </c>
      <c r="J22" s="671"/>
      <c r="K22" s="671"/>
      <c r="L22" s="671"/>
      <c r="M22" s="99">
        <f>SUMIFS(M6:M15,G6:G15,"ALTRO",H6:H15,"ENTE")</f>
        <v>0</v>
      </c>
      <c r="N22" s="127">
        <f t="shared" si="28"/>
        <v>0</v>
      </c>
      <c r="O22" s="128">
        <f t="shared" si="29"/>
        <v>0</v>
      </c>
      <c r="P22" s="129">
        <f t="shared" si="30"/>
        <v>0</v>
      </c>
      <c r="Q22" s="117">
        <f t="shared" si="31"/>
        <v>0</v>
      </c>
      <c r="R22" s="117">
        <f t="shared" si="32"/>
        <v>0</v>
      </c>
      <c r="S22" s="117">
        <f t="shared" si="33"/>
        <v>0</v>
      </c>
      <c r="T22" s="117">
        <f t="shared" si="34"/>
        <v>0</v>
      </c>
      <c r="U22" s="117">
        <f t="shared" si="35"/>
        <v>0</v>
      </c>
      <c r="V22" s="117">
        <f t="shared" si="36"/>
        <v>0</v>
      </c>
      <c r="W22" s="117">
        <f t="shared" si="37"/>
        <v>0</v>
      </c>
      <c r="X22" s="117">
        <f t="shared" si="38"/>
        <v>0</v>
      </c>
      <c r="Y22" s="109"/>
      <c r="Z22" s="109"/>
      <c r="AA22" s="109"/>
      <c r="AB22" s="139"/>
      <c r="AC22" s="133">
        <f>ROUND(IF(IF(O22&gt;12,0.6,O22*0.05)+IF(P22&gt;15,0.05,0)+IF(N22&gt;0,0.6,0)&gt;12,0.6,IF(O22&gt;12,0.6,O22*0.05)+IF(P22&gt;15,0.05,0)+IF(N22&gt;0,0.6,0)),3)</f>
        <v>0</v>
      </c>
      <c r="AD22" s="134"/>
      <c r="AE22" s="134"/>
      <c r="AF22" s="134"/>
      <c r="AG22" s="134"/>
      <c r="AH22" s="134"/>
      <c r="AI22" s="134"/>
      <c r="AJ22" s="134"/>
      <c r="AK22" s="134"/>
      <c r="AL22" s="134"/>
      <c r="AM22" s="134"/>
      <c r="AN22" s="134"/>
      <c r="AO22" s="134"/>
      <c r="AP22" s="134"/>
      <c r="AQ22" s="134"/>
      <c r="AR22" s="134"/>
      <c r="AS22" s="134"/>
      <c r="AT22" s="134"/>
      <c r="AU22" s="134"/>
      <c r="AV22" s="134"/>
      <c r="AW22" s="134"/>
      <c r="AX22" s="134"/>
      <c r="AY22" s="134"/>
      <c r="AZ22" s="134"/>
      <c r="BA22" s="134"/>
      <c r="BB22" s="134"/>
    </row>
    <row r="23" spans="1:54" ht="22.9" thickTop="1" thickBot="1" x14ac:dyDescent="0.6">
      <c r="A23" s="825"/>
      <c r="B23" s="826"/>
      <c r="C23" s="826"/>
      <c r="D23" s="826"/>
      <c r="E23" s="826"/>
      <c r="F23" s="647"/>
      <c r="G23" s="648"/>
      <c r="H23" s="668" t="s">
        <v>110</v>
      </c>
      <c r="I23" s="669"/>
      <c r="J23" s="669"/>
      <c r="K23" s="669"/>
      <c r="L23" s="670"/>
      <c r="M23" s="94">
        <f>SUM(M18:M22)</f>
        <v>0</v>
      </c>
      <c r="N23" s="206">
        <f t="shared" si="28"/>
        <v>0</v>
      </c>
      <c r="O23" s="207">
        <f t="shared" si="29"/>
        <v>0</v>
      </c>
      <c r="P23" s="208">
        <f t="shared" si="30"/>
        <v>0</v>
      </c>
      <c r="Q23" s="113">
        <f t="shared" si="31"/>
        <v>0</v>
      </c>
      <c r="R23" s="113">
        <f>M23/365</f>
        <v>0</v>
      </c>
      <c r="S23" s="113">
        <f t="shared" si="33"/>
        <v>0</v>
      </c>
      <c r="T23" s="113">
        <f t="shared" si="34"/>
        <v>0</v>
      </c>
      <c r="U23" s="113">
        <f>M23-T23</f>
        <v>0</v>
      </c>
      <c r="V23" s="113">
        <f t="shared" si="36"/>
        <v>0</v>
      </c>
      <c r="W23" s="113">
        <f t="shared" si="37"/>
        <v>0</v>
      </c>
      <c r="X23" s="113">
        <f t="shared" si="38"/>
        <v>0</v>
      </c>
      <c r="Y23" s="109"/>
      <c r="Z23" s="109"/>
      <c r="AA23" s="109"/>
      <c r="AB23" s="139"/>
      <c r="AC23" s="205">
        <f>IF(SUM(AC18:AC22)&gt;6,6,SUM(AC18:AC22))</f>
        <v>0</v>
      </c>
      <c r="AD23" s="134"/>
      <c r="AE23" s="134"/>
      <c r="AF23" s="134"/>
      <c r="AG23" s="134"/>
      <c r="AH23" s="134"/>
      <c r="AI23" s="134"/>
      <c r="AJ23" s="134"/>
      <c r="AK23" s="134"/>
      <c r="AL23" s="134"/>
      <c r="AM23" s="134"/>
      <c r="AN23" s="134"/>
      <c r="AO23" s="134"/>
      <c r="AP23" s="134"/>
      <c r="AQ23" s="134"/>
      <c r="AR23" s="134"/>
      <c r="AS23" s="134"/>
      <c r="AT23" s="134"/>
      <c r="AU23" s="134"/>
      <c r="AV23" s="134"/>
      <c r="AW23" s="134"/>
      <c r="AX23" s="134"/>
      <c r="AY23" s="134"/>
      <c r="AZ23" s="134"/>
      <c r="BA23" s="134"/>
      <c r="BB23" s="134"/>
    </row>
    <row r="24" spans="1:54" ht="22.9" x14ac:dyDescent="0.4">
      <c r="A24" s="263"/>
      <c r="B24" s="263"/>
      <c r="C24" s="263"/>
      <c r="D24" s="263"/>
      <c r="E24" s="263"/>
      <c r="F24" s="263"/>
      <c r="G24" s="263"/>
      <c r="H24" s="143"/>
      <c r="I24" s="144"/>
      <c r="J24" s="145"/>
      <c r="K24" s="145"/>
      <c r="L24" s="145"/>
      <c r="M24" s="140"/>
      <c r="N24" s="146"/>
      <c r="O24" s="146"/>
      <c r="P24" s="146"/>
      <c r="Q24" s="109"/>
      <c r="R24" s="109"/>
      <c r="S24" s="109"/>
      <c r="T24" s="109"/>
      <c r="U24" s="109"/>
      <c r="V24" s="109"/>
      <c r="W24" s="109"/>
      <c r="X24" s="109"/>
      <c r="Y24" s="109"/>
      <c r="Z24" s="109"/>
      <c r="AA24" s="109"/>
      <c r="AB24" s="139"/>
      <c r="AC24" s="147"/>
      <c r="AD24" s="134"/>
      <c r="AE24" s="134"/>
      <c r="AF24" s="134"/>
      <c r="AG24" s="134"/>
      <c r="AH24" s="134"/>
      <c r="AI24" s="134"/>
      <c r="AJ24" s="134"/>
      <c r="AK24" s="134"/>
      <c r="AL24" s="134"/>
      <c r="AM24" s="134"/>
      <c r="AN24" s="134"/>
      <c r="AO24" s="134"/>
      <c r="AP24" s="134"/>
      <c r="AQ24" s="134"/>
      <c r="AR24" s="134"/>
      <c r="AS24" s="134"/>
      <c r="AT24" s="134"/>
      <c r="AU24" s="134"/>
      <c r="AV24" s="134"/>
      <c r="AW24" s="134"/>
      <c r="AX24" s="134"/>
      <c r="AY24" s="134"/>
      <c r="AZ24" s="134"/>
      <c r="BA24" s="134"/>
      <c r="BB24" s="134"/>
    </row>
    <row r="25" spans="1:54" ht="22.5" thickBot="1" x14ac:dyDescent="0.6">
      <c r="A25" s="263"/>
      <c r="B25" s="263"/>
      <c r="C25" s="263"/>
      <c r="D25" s="263"/>
      <c r="E25" s="263"/>
      <c r="F25" s="263"/>
      <c r="G25" s="263"/>
      <c r="H25" s="139"/>
      <c r="I25" s="139"/>
      <c r="J25" s="139"/>
      <c r="K25" s="139"/>
      <c r="L25" s="139"/>
      <c r="M25" s="140"/>
      <c r="N25" s="141" t="s">
        <v>85</v>
      </c>
      <c r="O25" s="141" t="s">
        <v>86</v>
      </c>
      <c r="P25" s="141" t="s">
        <v>87</v>
      </c>
      <c r="Q25" s="113"/>
      <c r="R25" s="113"/>
      <c r="S25" s="113"/>
      <c r="T25" s="113"/>
      <c r="U25" s="113"/>
      <c r="V25" s="113"/>
      <c r="W25" s="113"/>
      <c r="X25" s="113"/>
      <c r="Y25" s="109"/>
      <c r="Z25" s="109"/>
      <c r="AA25" s="109"/>
      <c r="AB25" s="139"/>
      <c r="AC25" s="142" t="s">
        <v>103</v>
      </c>
      <c r="AD25" s="134"/>
      <c r="AE25" s="134"/>
      <c r="AF25" s="134"/>
      <c r="AG25" s="134"/>
      <c r="AH25" s="134"/>
      <c r="AI25" s="134"/>
      <c r="AJ25" s="134"/>
      <c r="AK25" s="134"/>
      <c r="AL25" s="134"/>
      <c r="AM25" s="134"/>
      <c r="AN25" s="134"/>
      <c r="AO25" s="134"/>
      <c r="AP25" s="134"/>
      <c r="AQ25" s="134"/>
      <c r="AR25" s="134"/>
      <c r="AS25" s="134"/>
      <c r="AT25" s="134"/>
      <c r="AU25" s="134"/>
      <c r="AV25" s="134"/>
      <c r="AW25" s="134"/>
      <c r="AX25" s="134"/>
      <c r="AY25" s="134"/>
      <c r="AZ25" s="134"/>
      <c r="BA25" s="134"/>
      <c r="BB25" s="134"/>
    </row>
    <row r="26" spans="1:54" ht="23.25" thickTop="1" thickBot="1" x14ac:dyDescent="0.6">
      <c r="A26" s="814" t="s">
        <v>102</v>
      </c>
      <c r="B26" s="815"/>
      <c r="C26" s="815"/>
      <c r="D26" s="815"/>
      <c r="E26" s="815"/>
      <c r="F26" s="815"/>
      <c r="G26" s="816"/>
      <c r="H26" s="273" t="s">
        <v>37</v>
      </c>
      <c r="I26" s="718" t="s">
        <v>150</v>
      </c>
      <c r="J26" s="719"/>
      <c r="K26" s="719"/>
      <c r="L26" s="720"/>
      <c r="M26" s="99">
        <f>SUMIFS(M6:M15,G6:G15,"AA",H6:H15,"ss")</f>
        <v>0</v>
      </c>
      <c r="N26" s="130">
        <f t="shared" ref="N26:N31" si="39">FLOOR(R26,1)</f>
        <v>0</v>
      </c>
      <c r="O26" s="131">
        <f t="shared" ref="O26:O31" si="40">FLOOR(V26,1)</f>
        <v>0</v>
      </c>
      <c r="P26" s="132">
        <f t="shared" ref="P26:P31" si="41">U26-X26</f>
        <v>0</v>
      </c>
      <c r="Q26" s="113">
        <f t="shared" ref="Q26:Q31" si="42">T26+X26+Y26</f>
        <v>0</v>
      </c>
      <c r="R26" s="113">
        <f t="shared" ref="R26:R30" si="43">M26/365</f>
        <v>0</v>
      </c>
      <c r="S26" s="113">
        <f t="shared" ref="S26:S31" si="44">FLOOR(R26,1)</f>
        <v>0</v>
      </c>
      <c r="T26" s="113">
        <f t="shared" ref="T26:T31" si="45">S26*365</f>
        <v>0</v>
      </c>
      <c r="U26" s="113">
        <f t="shared" ref="U26:U30" si="46">M26-T26</f>
        <v>0</v>
      </c>
      <c r="V26" s="113">
        <f t="shared" ref="V26:V31" si="47">U26/30</f>
        <v>0</v>
      </c>
      <c r="W26" s="113">
        <f t="shared" ref="W26:W31" si="48">FLOOR(V26,1)</f>
        <v>0</v>
      </c>
      <c r="X26" s="113">
        <f t="shared" ref="X26:X31" si="49">W26*30</f>
        <v>0</v>
      </c>
      <c r="Y26" s="109"/>
      <c r="Z26" s="109"/>
      <c r="AA26" s="109"/>
      <c r="AB26" s="139"/>
      <c r="AC26" s="133">
        <f>ROUND(IF(IF(O26&gt;12,6,O26*0.5)+IF(P26&gt;15,0.5,0)+IF(N26&gt;0,6,0)&gt;12,6,IF(O26&gt;12,6,O26*0.5)+IF(P26&gt;15,0.5,0)+IF(N26&gt;0,6,0)),3)</f>
        <v>0</v>
      </c>
      <c r="AD26" s="134"/>
      <c r="AE26" s="134"/>
      <c r="AF26" s="134"/>
      <c r="AG26" s="134"/>
      <c r="AH26" s="134"/>
      <c r="AI26" s="134"/>
      <c r="AJ26" s="134"/>
      <c r="AK26" s="134"/>
      <c r="AL26" s="134"/>
      <c r="AM26" s="134"/>
      <c r="AN26" s="134"/>
      <c r="AO26" s="134"/>
      <c r="AP26" s="134"/>
      <c r="AQ26" s="134"/>
      <c r="AR26" s="134"/>
      <c r="AS26" s="134"/>
      <c r="AT26" s="134"/>
      <c r="AU26" s="134"/>
      <c r="AV26" s="134"/>
      <c r="AW26" s="134"/>
      <c r="AX26" s="134"/>
      <c r="AY26" s="134"/>
      <c r="AZ26" s="134"/>
      <c r="BA26" s="134"/>
      <c r="BB26" s="134"/>
    </row>
    <row r="27" spans="1:54" ht="22.9" thickTop="1" thickBot="1" x14ac:dyDescent="0.6">
      <c r="A27" s="808" t="s">
        <v>104</v>
      </c>
      <c r="B27" s="809"/>
      <c r="C27" s="809"/>
      <c r="D27" s="809"/>
      <c r="E27" s="809"/>
      <c r="F27" s="809"/>
      <c r="G27" s="810"/>
      <c r="H27" s="273" t="s">
        <v>37</v>
      </c>
      <c r="I27" s="718" t="s">
        <v>100</v>
      </c>
      <c r="J27" s="719"/>
      <c r="K27" s="719"/>
      <c r="L27" s="720"/>
      <c r="M27" s="99">
        <f>SUMIFS(M6:M15,G6:G15,"AA",H6:H15,"NON")</f>
        <v>0</v>
      </c>
      <c r="N27" s="121">
        <f t="shared" si="39"/>
        <v>0</v>
      </c>
      <c r="O27" s="122">
        <f t="shared" si="40"/>
        <v>0</v>
      </c>
      <c r="P27" s="123">
        <f t="shared" si="41"/>
        <v>0</v>
      </c>
      <c r="Q27" s="113">
        <f t="shared" si="42"/>
        <v>0</v>
      </c>
      <c r="R27" s="113">
        <f t="shared" si="43"/>
        <v>0</v>
      </c>
      <c r="S27" s="113">
        <f t="shared" si="44"/>
        <v>0</v>
      </c>
      <c r="T27" s="113">
        <f t="shared" si="45"/>
        <v>0</v>
      </c>
      <c r="U27" s="113">
        <f t="shared" si="46"/>
        <v>0</v>
      </c>
      <c r="V27" s="113">
        <f t="shared" si="47"/>
        <v>0</v>
      </c>
      <c r="W27" s="113">
        <f t="shared" si="48"/>
        <v>0</v>
      </c>
      <c r="X27" s="113">
        <f t="shared" si="49"/>
        <v>0</v>
      </c>
      <c r="Y27" s="109"/>
      <c r="Z27" s="109"/>
      <c r="AA27" s="109"/>
      <c r="AB27" s="139"/>
      <c r="AC27" s="133">
        <f>IF(IF(O27&gt;12,3,O27*0.25)+IF(P27&gt;15,0.25,0)+IF(N27&gt;0,3,0)&gt;12,6,IF(O27&gt;12,3,O27*0.25)+IF(P27&gt;15,0.25,0)+IF(N27&gt;0,3,0))</f>
        <v>0</v>
      </c>
      <c r="AD27" s="134"/>
      <c r="AE27" s="134"/>
      <c r="AF27" s="134"/>
      <c r="AG27" s="134"/>
      <c r="AH27" s="134"/>
      <c r="AI27" s="134"/>
      <c r="AJ27" s="134"/>
      <c r="AK27" s="134"/>
      <c r="AL27" s="134"/>
      <c r="AM27" s="134"/>
      <c r="AN27" s="134"/>
      <c r="AO27" s="134"/>
      <c r="AP27" s="134"/>
      <c r="AQ27" s="134"/>
      <c r="AR27" s="134"/>
      <c r="AS27" s="134"/>
      <c r="AT27" s="134"/>
      <c r="AU27" s="134"/>
      <c r="AV27" s="134"/>
      <c r="AW27" s="134"/>
      <c r="AX27" s="134"/>
      <c r="AY27" s="134"/>
      <c r="AZ27" s="134"/>
      <c r="BA27" s="134"/>
      <c r="BB27" s="134"/>
    </row>
    <row r="28" spans="1:54" ht="22.9" thickTop="1" thickBot="1" x14ac:dyDescent="0.6">
      <c r="A28" s="811"/>
      <c r="B28" s="812"/>
      <c r="C28" s="812"/>
      <c r="D28" s="812"/>
      <c r="E28" s="812"/>
      <c r="F28" s="812"/>
      <c r="G28" s="813"/>
      <c r="H28" s="274" t="s">
        <v>101</v>
      </c>
      <c r="I28" s="718" t="s">
        <v>150</v>
      </c>
      <c r="J28" s="719"/>
      <c r="K28" s="719"/>
      <c r="L28" s="720"/>
      <c r="M28" s="99">
        <f xml:space="preserve">   SUMIFS(M6:M15,G6:G15,"ALTRO",H6:H15,"SS")   +     SUMIFS(M6:M15,G6:G15,"CS",H6:H15,"SS")+SUMIFS(M6:M15,G6:G15,"AT",H6:H15,"SS")</f>
        <v>0</v>
      </c>
      <c r="N28" s="121">
        <f t="shared" si="39"/>
        <v>0</v>
      </c>
      <c r="O28" s="122">
        <f t="shared" si="40"/>
        <v>0</v>
      </c>
      <c r="P28" s="123">
        <f t="shared" si="41"/>
        <v>0</v>
      </c>
      <c r="Q28" s="113">
        <f t="shared" si="42"/>
        <v>0</v>
      </c>
      <c r="R28" s="113">
        <f t="shared" si="43"/>
        <v>0</v>
      </c>
      <c r="S28" s="113">
        <f t="shared" si="44"/>
        <v>0</v>
      </c>
      <c r="T28" s="113">
        <f t="shared" si="45"/>
        <v>0</v>
      </c>
      <c r="U28" s="113">
        <f t="shared" si="46"/>
        <v>0</v>
      </c>
      <c r="V28" s="113">
        <f t="shared" si="47"/>
        <v>0</v>
      </c>
      <c r="W28" s="113">
        <f t="shared" si="48"/>
        <v>0</v>
      </c>
      <c r="X28" s="113">
        <f t="shared" si="49"/>
        <v>0</v>
      </c>
      <c r="Y28" s="109"/>
      <c r="Z28" s="109"/>
      <c r="AA28" s="109"/>
      <c r="AB28" s="139"/>
      <c r="AC28" s="133">
        <f>ROUND(IF(IF(O28&gt;12,1.2,O28*0.1)+IF(P28&gt;15,0.1,0)+IF(N28&gt;0,1.2,0)&gt;12,1.2,IF(O28&gt;12,1.2,O28*0.1)+IF(P28&gt;15,0.1,0)+IF(N28&gt;0,1.2,0)),3)</f>
        <v>0</v>
      </c>
      <c r="AD28" s="134"/>
      <c r="AE28" s="134"/>
      <c r="AF28" s="134"/>
      <c r="AG28" s="134"/>
      <c r="AH28" s="134"/>
      <c r="AI28" s="134"/>
      <c r="AJ28" s="134"/>
      <c r="AK28" s="134"/>
      <c r="AL28" s="134"/>
      <c r="AM28" s="134"/>
      <c r="AN28" s="134"/>
      <c r="AO28" s="134"/>
      <c r="AP28" s="134"/>
      <c r="AQ28" s="134"/>
      <c r="AR28" s="134"/>
      <c r="AS28" s="134"/>
      <c r="AT28" s="134"/>
      <c r="AU28" s="134"/>
      <c r="AV28" s="134"/>
      <c r="AW28" s="134"/>
      <c r="AX28" s="134"/>
      <c r="AY28" s="134"/>
      <c r="AZ28" s="134"/>
      <c r="BA28" s="134"/>
      <c r="BB28" s="134"/>
    </row>
    <row r="29" spans="1:54" ht="22.9" thickTop="1" thickBot="1" x14ac:dyDescent="0.6">
      <c r="A29" s="811"/>
      <c r="B29" s="812"/>
      <c r="C29" s="812"/>
      <c r="D29" s="812"/>
      <c r="E29" s="812"/>
      <c r="F29" s="812"/>
      <c r="G29" s="813"/>
      <c r="H29" s="274" t="s">
        <v>101</v>
      </c>
      <c r="I29" s="718" t="s">
        <v>100</v>
      </c>
      <c r="J29" s="719"/>
      <c r="K29" s="719"/>
      <c r="L29" s="720"/>
      <c r="M29" s="99">
        <f>SUMIFS(M6:M15,G6:G15,"ALTRO",H6:H15,"NON")     +SUMIFS(M6:M15,G6:G15,"cs",H6:H15,"NON")      +SUMIFS(M6:M15,G6:G15,"AT",H6:H15,"NON")</f>
        <v>0</v>
      </c>
      <c r="N29" s="121">
        <f t="shared" si="39"/>
        <v>0</v>
      </c>
      <c r="O29" s="122">
        <f t="shared" si="40"/>
        <v>0</v>
      </c>
      <c r="P29" s="123">
        <f t="shared" si="41"/>
        <v>0</v>
      </c>
      <c r="Q29" s="113">
        <f t="shared" si="42"/>
        <v>0</v>
      </c>
      <c r="R29" s="113">
        <f t="shared" si="43"/>
        <v>0</v>
      </c>
      <c r="S29" s="113">
        <f t="shared" si="44"/>
        <v>0</v>
      </c>
      <c r="T29" s="113">
        <f t="shared" si="45"/>
        <v>0</v>
      </c>
      <c r="U29" s="113">
        <f t="shared" si="46"/>
        <v>0</v>
      </c>
      <c r="V29" s="113">
        <f t="shared" si="47"/>
        <v>0</v>
      </c>
      <c r="W29" s="113">
        <f t="shared" si="48"/>
        <v>0</v>
      </c>
      <c r="X29" s="113">
        <f t="shared" si="49"/>
        <v>0</v>
      </c>
      <c r="Y29" s="109"/>
      <c r="Z29" s="109"/>
      <c r="AA29" s="109"/>
      <c r="AB29" s="139"/>
      <c r="AC29" s="133">
        <f>ROUND(IF(IF(O29&gt;12,0.6,O29*0.05)+IF(P29&gt;15,0.05,0)+IF(N29&gt;0,0.6,0)&gt;12,0.6,IF(O29&gt;12,0.6,O29*0.05)+IF(P29&gt;15,0.05,0)+IF(N29&gt;0,0.6,0)),3)</f>
        <v>0</v>
      </c>
      <c r="AD29" s="134"/>
      <c r="AE29" s="134"/>
      <c r="AF29" s="134"/>
      <c r="AG29" s="134"/>
      <c r="AH29" s="134"/>
      <c r="AI29" s="134"/>
      <c r="AJ29" s="134"/>
      <c r="AK29" s="134"/>
      <c r="AL29" s="134"/>
      <c r="AM29" s="134"/>
      <c r="AN29" s="134"/>
      <c r="AO29" s="134"/>
      <c r="AP29" s="134"/>
      <c r="AQ29" s="134"/>
      <c r="AR29" s="134"/>
      <c r="AS29" s="134"/>
      <c r="AT29" s="134"/>
      <c r="AU29" s="134"/>
      <c r="AV29" s="134"/>
      <c r="AW29" s="134"/>
      <c r="AX29" s="134"/>
      <c r="AY29" s="134"/>
      <c r="AZ29" s="134"/>
      <c r="BA29" s="134"/>
      <c r="BB29" s="134"/>
    </row>
    <row r="30" spans="1:54" ht="22.9" thickTop="1" thickBot="1" x14ac:dyDescent="0.6">
      <c r="A30" s="817" t="s">
        <v>109</v>
      </c>
      <c r="B30" s="818"/>
      <c r="C30" s="818"/>
      <c r="D30" s="818"/>
      <c r="E30" s="818"/>
      <c r="F30" s="770" t="str">
        <f>IF(+Anno_1=0,"",+Anno_1)</f>
        <v/>
      </c>
      <c r="G30" s="771"/>
      <c r="H30" s="274" t="s">
        <v>101</v>
      </c>
      <c r="I30" s="718" t="s">
        <v>154</v>
      </c>
      <c r="J30" s="719"/>
      <c r="K30" s="719"/>
      <c r="L30" s="720"/>
      <c r="M30" s="194">
        <f>SUMIFS(M6:M15,G6:G15,"ALTRO",H6:H15,"ENTE")</f>
        <v>0</v>
      </c>
      <c r="N30" s="118">
        <f t="shared" si="39"/>
        <v>0</v>
      </c>
      <c r="O30" s="119">
        <f t="shared" si="40"/>
        <v>0</v>
      </c>
      <c r="P30" s="120">
        <f t="shared" si="41"/>
        <v>0</v>
      </c>
      <c r="Q30" s="113">
        <f t="shared" si="42"/>
        <v>0</v>
      </c>
      <c r="R30" s="113">
        <f t="shared" si="43"/>
        <v>0</v>
      </c>
      <c r="S30" s="113">
        <f t="shared" si="44"/>
        <v>0</v>
      </c>
      <c r="T30" s="113">
        <f t="shared" si="45"/>
        <v>0</v>
      </c>
      <c r="U30" s="113">
        <f t="shared" si="46"/>
        <v>0</v>
      </c>
      <c r="V30" s="113">
        <f t="shared" si="47"/>
        <v>0</v>
      </c>
      <c r="W30" s="113">
        <f t="shared" si="48"/>
        <v>0</v>
      </c>
      <c r="X30" s="113">
        <f t="shared" si="49"/>
        <v>0</v>
      </c>
      <c r="Y30" s="109"/>
      <c r="Z30" s="109"/>
      <c r="AA30" s="109"/>
      <c r="AB30" s="139"/>
      <c r="AC30" s="133">
        <f>ROUND(IF(IF(O30&gt;12,0.6,O30*0.05)+IF(P30&gt;15,0.05,0)+IF(N30&gt;0,0.6,0)&gt;12,0.6,IF(O30&gt;12,0.6,O30*0.05)+IF(P30&gt;15,0.05,0)+IF(N30&gt;0,0.6,0)),3)</f>
        <v>0</v>
      </c>
      <c r="AD30" s="134"/>
      <c r="AE30" s="134"/>
      <c r="AF30" s="134"/>
      <c r="AG30" s="134"/>
      <c r="AH30" s="134"/>
      <c r="AI30" s="134"/>
      <c r="AJ30" s="134"/>
      <c r="AK30" s="134"/>
      <c r="AL30" s="134"/>
      <c r="AM30" s="134"/>
      <c r="AN30" s="134"/>
      <c r="AO30" s="134"/>
      <c r="AP30" s="134"/>
      <c r="AQ30" s="134"/>
      <c r="AR30" s="134"/>
      <c r="AS30" s="134"/>
      <c r="AT30" s="134"/>
      <c r="AU30" s="134"/>
      <c r="AV30" s="134"/>
      <c r="AW30" s="134"/>
      <c r="AX30" s="134"/>
      <c r="AY30" s="134"/>
      <c r="AZ30" s="134"/>
      <c r="BA30" s="134"/>
      <c r="BB30" s="134"/>
    </row>
    <row r="31" spans="1:54" ht="22.9" thickTop="1" thickBot="1" x14ac:dyDescent="0.6">
      <c r="A31" s="819"/>
      <c r="B31" s="820"/>
      <c r="C31" s="820"/>
      <c r="D31" s="820"/>
      <c r="E31" s="820"/>
      <c r="F31" s="772"/>
      <c r="G31" s="773"/>
      <c r="H31" s="668" t="s">
        <v>110</v>
      </c>
      <c r="I31" s="669"/>
      <c r="J31" s="669"/>
      <c r="K31" s="669"/>
      <c r="L31" s="670"/>
      <c r="M31" s="98">
        <f>SUM(M26:M30)</f>
        <v>0</v>
      </c>
      <c r="N31" s="209">
        <f t="shared" si="39"/>
        <v>0</v>
      </c>
      <c r="O31" s="207">
        <f t="shared" si="40"/>
        <v>0</v>
      </c>
      <c r="P31" s="208">
        <f t="shared" si="41"/>
        <v>0</v>
      </c>
      <c r="Q31" s="113">
        <f t="shared" si="42"/>
        <v>0</v>
      </c>
      <c r="R31" s="113">
        <f>M31/365</f>
        <v>0</v>
      </c>
      <c r="S31" s="113">
        <f t="shared" si="44"/>
        <v>0</v>
      </c>
      <c r="T31" s="113">
        <f t="shared" si="45"/>
        <v>0</v>
      </c>
      <c r="U31" s="113">
        <f>M31-T31</f>
        <v>0</v>
      </c>
      <c r="V31" s="113">
        <f t="shared" si="47"/>
        <v>0</v>
      </c>
      <c r="W31" s="113">
        <f t="shared" si="48"/>
        <v>0</v>
      </c>
      <c r="X31" s="113">
        <f t="shared" si="49"/>
        <v>0</v>
      </c>
      <c r="Y31" s="109"/>
      <c r="Z31" s="109"/>
      <c r="AA31" s="109"/>
      <c r="AB31" s="139"/>
      <c r="AC31" s="205">
        <f>IF(SUM(AC26:AC30)&gt;6,6,SUM(AC26:AC30))</f>
        <v>0</v>
      </c>
      <c r="AD31" s="134"/>
      <c r="AE31" s="134"/>
      <c r="AF31" s="134"/>
      <c r="AG31" s="134"/>
      <c r="AH31" s="134"/>
      <c r="AI31" s="134"/>
      <c r="AJ31" s="134"/>
      <c r="AK31" s="134"/>
      <c r="AL31" s="134"/>
      <c r="AM31" s="134"/>
      <c r="AN31" s="134"/>
      <c r="AO31" s="134"/>
      <c r="AP31" s="134"/>
      <c r="AQ31" s="134"/>
      <c r="AR31" s="134"/>
      <c r="AS31" s="134"/>
      <c r="AT31" s="134"/>
      <c r="AU31" s="134"/>
      <c r="AV31" s="134"/>
      <c r="AW31" s="134"/>
      <c r="AX31" s="134"/>
      <c r="AY31" s="134"/>
      <c r="AZ31" s="134"/>
      <c r="BA31" s="134"/>
      <c r="BB31" s="134"/>
    </row>
    <row r="32" spans="1:54" ht="22.9" x14ac:dyDescent="0.4">
      <c r="A32" s="263"/>
      <c r="B32" s="263"/>
      <c r="C32" s="263"/>
      <c r="D32" s="263"/>
      <c r="E32" s="263"/>
      <c r="F32" s="263"/>
      <c r="G32" s="263"/>
      <c r="H32" s="143"/>
      <c r="I32" s="144"/>
      <c r="J32" s="145"/>
      <c r="K32" s="145"/>
      <c r="L32" s="145"/>
      <c r="M32" s="140"/>
      <c r="N32" s="146"/>
      <c r="O32" s="146"/>
      <c r="P32" s="146"/>
      <c r="Q32" s="139"/>
      <c r="R32" s="139"/>
      <c r="S32" s="139"/>
      <c r="T32" s="139"/>
      <c r="U32" s="139"/>
      <c r="V32" s="139"/>
      <c r="W32" s="139"/>
      <c r="X32" s="139"/>
      <c r="Y32" s="139"/>
      <c r="Z32" s="139"/>
      <c r="AA32" s="139"/>
      <c r="AB32" s="139"/>
      <c r="AC32" s="148"/>
      <c r="AD32" s="134"/>
      <c r="AE32" s="134"/>
      <c r="AF32" s="134"/>
      <c r="AG32" s="134"/>
      <c r="AH32" s="134"/>
      <c r="AI32" s="134"/>
      <c r="AJ32" s="134"/>
      <c r="AK32" s="134"/>
      <c r="AL32" s="134"/>
      <c r="AM32" s="134"/>
      <c r="AN32" s="134"/>
      <c r="AO32" s="134"/>
      <c r="AP32" s="134"/>
      <c r="AQ32" s="134"/>
      <c r="AR32" s="134"/>
      <c r="AS32" s="134"/>
      <c r="AT32" s="134"/>
      <c r="AU32" s="134"/>
      <c r="AV32" s="134"/>
      <c r="AW32" s="134"/>
      <c r="AX32" s="134"/>
      <c r="AY32" s="134"/>
      <c r="AZ32" s="134"/>
      <c r="BA32" s="134"/>
      <c r="BB32" s="134"/>
    </row>
    <row r="33" spans="1:54" ht="22.5" thickBot="1" x14ac:dyDescent="0.6">
      <c r="A33" s="263"/>
      <c r="B33" s="263"/>
      <c r="C33" s="263"/>
      <c r="D33" s="263"/>
      <c r="E33" s="263"/>
      <c r="F33" s="263"/>
      <c r="G33" s="263"/>
      <c r="H33" s="139"/>
      <c r="I33" s="139"/>
      <c r="J33" s="139"/>
      <c r="K33" s="139"/>
      <c r="L33" s="139"/>
      <c r="M33" s="140"/>
      <c r="N33" s="141" t="s">
        <v>85</v>
      </c>
      <c r="O33" s="141" t="s">
        <v>86</v>
      </c>
      <c r="P33" s="141" t="s">
        <v>87</v>
      </c>
      <c r="Q33" s="149"/>
      <c r="R33" s="149"/>
      <c r="S33" s="149"/>
      <c r="T33" s="149"/>
      <c r="U33" s="149"/>
      <c r="V33" s="149"/>
      <c r="W33" s="149"/>
      <c r="X33" s="149"/>
      <c r="Y33" s="139"/>
      <c r="Z33" s="139"/>
      <c r="AA33" s="139"/>
      <c r="AB33" s="139"/>
      <c r="AC33" s="142" t="s">
        <v>103</v>
      </c>
      <c r="AD33" s="134"/>
      <c r="AE33" s="134"/>
      <c r="AF33" s="134"/>
      <c r="AG33" s="134"/>
      <c r="AH33" s="134"/>
      <c r="AI33" s="134"/>
      <c r="AJ33" s="134"/>
      <c r="AK33" s="134"/>
      <c r="AL33" s="134"/>
      <c r="AM33" s="134"/>
      <c r="AN33" s="134"/>
      <c r="AO33" s="134"/>
      <c r="AP33" s="134"/>
      <c r="AQ33" s="134"/>
      <c r="AR33" s="134"/>
      <c r="AS33" s="134"/>
      <c r="AT33" s="134"/>
      <c r="AU33" s="134"/>
      <c r="AV33" s="134"/>
      <c r="AW33" s="134"/>
      <c r="AX33" s="134"/>
      <c r="AY33" s="134"/>
      <c r="AZ33" s="134"/>
      <c r="BA33" s="134"/>
      <c r="BB33" s="134"/>
    </row>
    <row r="34" spans="1:54" ht="23.25" thickTop="1" thickBot="1" x14ac:dyDescent="0.6">
      <c r="A34" s="799" t="s">
        <v>102</v>
      </c>
      <c r="B34" s="800"/>
      <c r="C34" s="800"/>
      <c r="D34" s="800"/>
      <c r="E34" s="800"/>
      <c r="F34" s="800"/>
      <c r="G34" s="801"/>
      <c r="H34" s="273" t="s">
        <v>61</v>
      </c>
      <c r="I34" s="718" t="s">
        <v>150</v>
      </c>
      <c r="J34" s="719"/>
      <c r="K34" s="719"/>
      <c r="L34" s="720"/>
      <c r="M34" s="99">
        <f>SUMIFS(M6:M15,G6:G15,"AT",H6:H15,"ss")</f>
        <v>0</v>
      </c>
      <c r="N34" s="130">
        <f t="shared" ref="N34:N39" si="50">FLOOR(R34,1)</f>
        <v>0</v>
      </c>
      <c r="O34" s="131">
        <f t="shared" ref="O34:O39" si="51">FLOOR(V34,1)</f>
        <v>0</v>
      </c>
      <c r="P34" s="132">
        <f t="shared" ref="P34:P39" si="52">U34-X34</f>
        <v>0</v>
      </c>
      <c r="Q34" s="113">
        <f t="shared" ref="Q34:Q39" si="53">T34+X34+Y34</f>
        <v>0</v>
      </c>
      <c r="R34" s="113">
        <f t="shared" ref="R34:R38" si="54">M34/365</f>
        <v>0</v>
      </c>
      <c r="S34" s="113">
        <f t="shared" ref="S34:S39" si="55">FLOOR(R34,1)</f>
        <v>0</v>
      </c>
      <c r="T34" s="113">
        <f t="shared" ref="T34:T39" si="56">S34*365</f>
        <v>0</v>
      </c>
      <c r="U34" s="113">
        <f t="shared" ref="U34:U38" si="57">M34-T34</f>
        <v>0</v>
      </c>
      <c r="V34" s="113">
        <f t="shared" ref="V34:V39" si="58">U34/30</f>
        <v>0</v>
      </c>
      <c r="W34" s="113">
        <f t="shared" ref="W34:W39" si="59">FLOOR(V34,1)</f>
        <v>0</v>
      </c>
      <c r="X34" s="113">
        <f t="shared" ref="X34:X39" si="60">W34*30</f>
        <v>0</v>
      </c>
      <c r="Y34" s="109"/>
      <c r="Z34" s="109"/>
      <c r="AA34" s="109"/>
      <c r="AB34" s="139"/>
      <c r="AC34" s="133">
        <f>ROUND(IF(IF(O34&gt;12,6,O34*0.5)+IF(P34&gt;15,0.5,0)+IF(N34&gt;0,6,0)&gt;12,6,IF(O34&gt;12,6,O34*0.5)+IF(P34&gt;15,0.5,0)+IF(N34&gt;0,6,0)),3)</f>
        <v>0</v>
      </c>
      <c r="AD34" s="134"/>
      <c r="AE34" s="134"/>
      <c r="AF34" s="134"/>
      <c r="AG34" s="134"/>
      <c r="AH34" s="134"/>
      <c r="AI34" s="134"/>
      <c r="AJ34" s="134"/>
      <c r="AK34" s="134"/>
      <c r="AL34" s="134"/>
      <c r="AM34" s="134"/>
      <c r="AN34" s="134"/>
      <c r="AO34" s="134"/>
      <c r="AP34" s="134"/>
      <c r="AQ34" s="134"/>
      <c r="AR34" s="134"/>
      <c r="AS34" s="134"/>
      <c r="AT34" s="134"/>
      <c r="AU34" s="134"/>
      <c r="AV34" s="134"/>
      <c r="AW34" s="134"/>
      <c r="AX34" s="134"/>
      <c r="AY34" s="134"/>
      <c r="AZ34" s="134"/>
      <c r="BA34" s="134"/>
      <c r="BB34" s="134"/>
    </row>
    <row r="35" spans="1:54" ht="22.9" thickTop="1" thickBot="1" x14ac:dyDescent="0.6">
      <c r="A35" s="802" t="s">
        <v>106</v>
      </c>
      <c r="B35" s="803"/>
      <c r="C35" s="803"/>
      <c r="D35" s="803"/>
      <c r="E35" s="803"/>
      <c r="F35" s="803"/>
      <c r="G35" s="804"/>
      <c r="H35" s="273" t="s">
        <v>61</v>
      </c>
      <c r="I35" s="718" t="s">
        <v>100</v>
      </c>
      <c r="J35" s="719"/>
      <c r="K35" s="719"/>
      <c r="L35" s="720"/>
      <c r="M35" s="99">
        <f>SUMIFS(M6:M15,G6:G15,"AT",H6:H15,"NON")</f>
        <v>0</v>
      </c>
      <c r="N35" s="121">
        <f t="shared" si="50"/>
        <v>0</v>
      </c>
      <c r="O35" s="122">
        <f t="shared" si="51"/>
        <v>0</v>
      </c>
      <c r="P35" s="123">
        <f t="shared" si="52"/>
        <v>0</v>
      </c>
      <c r="Q35" s="113">
        <f t="shared" si="53"/>
        <v>0</v>
      </c>
      <c r="R35" s="113">
        <f t="shared" si="54"/>
        <v>0</v>
      </c>
      <c r="S35" s="113">
        <f t="shared" si="55"/>
        <v>0</v>
      </c>
      <c r="T35" s="113">
        <f t="shared" si="56"/>
        <v>0</v>
      </c>
      <c r="U35" s="113">
        <f t="shared" si="57"/>
        <v>0</v>
      </c>
      <c r="V35" s="113">
        <f t="shared" si="58"/>
        <v>0</v>
      </c>
      <c r="W35" s="113">
        <f t="shared" si="59"/>
        <v>0</v>
      </c>
      <c r="X35" s="113">
        <f t="shared" si="60"/>
        <v>0</v>
      </c>
      <c r="Y35" s="109"/>
      <c r="Z35" s="109"/>
      <c r="AA35" s="109"/>
      <c r="AB35" s="139"/>
      <c r="AC35" s="133">
        <f>ROUND(IF(IF(O35&gt;12,3,O35*0.25)+IF(P35&gt;15,0.25,0)+IF(N35&gt;0,3,0)&gt;12,6,IF(O35&gt;12,3,O35*0.25)+IF(P35&gt;15,0.25,0)+IF(N35&gt;0,3,0)),3)</f>
        <v>0</v>
      </c>
      <c r="AD35" s="134"/>
      <c r="AE35" s="134"/>
      <c r="AF35" s="134"/>
      <c r="AG35" s="134"/>
      <c r="AH35" s="134"/>
      <c r="AI35" s="134"/>
      <c r="AJ35" s="134"/>
      <c r="AK35" s="134"/>
      <c r="AL35" s="134"/>
      <c r="AM35" s="134"/>
      <c r="AN35" s="134"/>
      <c r="AO35" s="134"/>
      <c r="AP35" s="134"/>
      <c r="AQ35" s="134"/>
      <c r="AR35" s="134"/>
      <c r="AS35" s="134"/>
      <c r="AT35" s="134"/>
      <c r="AU35" s="134"/>
      <c r="AV35" s="134"/>
      <c r="AW35" s="134"/>
      <c r="AX35" s="134"/>
      <c r="AY35" s="134"/>
      <c r="AZ35" s="134"/>
      <c r="BA35" s="134"/>
      <c r="BB35" s="134"/>
    </row>
    <row r="36" spans="1:54" ht="22.9" thickTop="1" thickBot="1" x14ac:dyDescent="0.6">
      <c r="A36" s="805"/>
      <c r="B36" s="806"/>
      <c r="C36" s="806"/>
      <c r="D36" s="806"/>
      <c r="E36" s="806"/>
      <c r="F36" s="806"/>
      <c r="G36" s="807"/>
      <c r="H36" s="274" t="s">
        <v>101</v>
      </c>
      <c r="I36" s="718" t="s">
        <v>150</v>
      </c>
      <c r="J36" s="719"/>
      <c r="K36" s="719"/>
      <c r="L36" s="720"/>
      <c r="M36" s="99">
        <f>SUMIFS(M6:M15,G6:G15,"ALTRO",H6:H15,"SS")+SUMIFS(M6:M15,G6:G15,"CS",H6:H15,"SS")+SUMIFS(M6:M15,G6:G15,"AA",H6:H15,"SS")</f>
        <v>0</v>
      </c>
      <c r="N36" s="121">
        <f t="shared" si="50"/>
        <v>0</v>
      </c>
      <c r="O36" s="122">
        <f t="shared" si="51"/>
        <v>0</v>
      </c>
      <c r="P36" s="123">
        <f t="shared" si="52"/>
        <v>0</v>
      </c>
      <c r="Q36" s="113">
        <f t="shared" si="53"/>
        <v>0</v>
      </c>
      <c r="R36" s="113">
        <f t="shared" si="54"/>
        <v>0</v>
      </c>
      <c r="S36" s="113">
        <f t="shared" si="55"/>
        <v>0</v>
      </c>
      <c r="T36" s="113">
        <f t="shared" si="56"/>
        <v>0</v>
      </c>
      <c r="U36" s="113">
        <f t="shared" si="57"/>
        <v>0</v>
      </c>
      <c r="V36" s="113">
        <f t="shared" si="58"/>
        <v>0</v>
      </c>
      <c r="W36" s="113">
        <f t="shared" si="59"/>
        <v>0</v>
      </c>
      <c r="X36" s="113">
        <f t="shared" si="60"/>
        <v>0</v>
      </c>
      <c r="Y36" s="109"/>
      <c r="Z36" s="109"/>
      <c r="AA36" s="109"/>
      <c r="AB36" s="139"/>
      <c r="AC36" s="133">
        <f>ROUND(IF(IF(O36&gt;12,1.2,O36*0.1)+IF(P36&gt;15,0.1,0)+IF(N36&gt;0,1.2,0)&gt;12,1.2,IF(O36&gt;12,1.2,O36*0.1)+IF(P36&gt;15,0.1,0)+IF(N36&gt;0,1.2,0)),3)</f>
        <v>0</v>
      </c>
      <c r="AD36" s="134"/>
      <c r="AE36" s="134"/>
      <c r="AF36" s="134"/>
      <c r="AG36" s="134"/>
      <c r="AH36" s="134"/>
      <c r="AI36" s="134"/>
      <c r="AJ36" s="134"/>
      <c r="AK36" s="134"/>
      <c r="AL36" s="134"/>
      <c r="AM36" s="134"/>
      <c r="AN36" s="134"/>
      <c r="AO36" s="134"/>
      <c r="AP36" s="134"/>
      <c r="AQ36" s="134"/>
      <c r="AR36" s="134"/>
      <c r="AS36" s="134"/>
      <c r="AT36" s="134"/>
      <c r="AU36" s="134"/>
      <c r="AV36" s="134"/>
      <c r="AW36" s="134"/>
      <c r="AX36" s="134"/>
      <c r="AY36" s="134"/>
      <c r="AZ36" s="134"/>
      <c r="BA36" s="134"/>
      <c r="BB36" s="134"/>
    </row>
    <row r="37" spans="1:54" ht="22.9" thickTop="1" thickBot="1" x14ac:dyDescent="0.6">
      <c r="A37" s="805"/>
      <c r="B37" s="806"/>
      <c r="C37" s="806"/>
      <c r="D37" s="806"/>
      <c r="E37" s="806"/>
      <c r="F37" s="806"/>
      <c r="G37" s="807"/>
      <c r="H37" s="274" t="s">
        <v>101</v>
      </c>
      <c r="I37" s="718" t="s">
        <v>100</v>
      </c>
      <c r="J37" s="719"/>
      <c r="K37" s="719"/>
      <c r="L37" s="720"/>
      <c r="M37" s="99">
        <f>SUMIFS(M6:M15,G6:G15,"ALTRO",H6:H15,"NON")+          SUMIFS(M6:M15,G6:G15,"cs",H6:H15,"NON")                 +SUMIFS(M6:M15,G6:G15,"Aa",H6:H15,"NON")</f>
        <v>0</v>
      </c>
      <c r="N37" s="121">
        <f t="shared" si="50"/>
        <v>0</v>
      </c>
      <c r="O37" s="122">
        <f t="shared" si="51"/>
        <v>0</v>
      </c>
      <c r="P37" s="123">
        <f t="shared" si="52"/>
        <v>0</v>
      </c>
      <c r="Q37" s="113">
        <f t="shared" si="53"/>
        <v>0</v>
      </c>
      <c r="R37" s="113">
        <f t="shared" si="54"/>
        <v>0</v>
      </c>
      <c r="S37" s="113">
        <f t="shared" si="55"/>
        <v>0</v>
      </c>
      <c r="T37" s="113">
        <f t="shared" si="56"/>
        <v>0</v>
      </c>
      <c r="U37" s="113">
        <f t="shared" si="57"/>
        <v>0</v>
      </c>
      <c r="V37" s="113">
        <f t="shared" si="58"/>
        <v>0</v>
      </c>
      <c r="W37" s="113">
        <f t="shared" si="59"/>
        <v>0</v>
      </c>
      <c r="X37" s="113">
        <f t="shared" si="60"/>
        <v>0</v>
      </c>
      <c r="Y37" s="109"/>
      <c r="Z37" s="109"/>
      <c r="AA37" s="109"/>
      <c r="AB37" s="139"/>
      <c r="AC37" s="133">
        <f>ROUND(IF(IF(O37&gt;12,0.6,O37*0.05)+IF(P37&gt;15,0.05,0)+IF(N37&gt;0,0.6,0)&gt;12,0.6,IF(O37&gt;12,0.6,O37*0.05)+IF(P37&gt;15,0.05,0)+IF(N37&gt;0,0.6,0)),3)</f>
        <v>0</v>
      </c>
      <c r="AD37" s="134"/>
      <c r="AE37" s="134"/>
      <c r="AF37" s="134"/>
      <c r="AG37" s="134"/>
      <c r="AH37" s="134"/>
      <c r="AI37" s="134"/>
      <c r="AJ37" s="134"/>
      <c r="AK37" s="134"/>
      <c r="AL37" s="134"/>
      <c r="AM37" s="134"/>
      <c r="AN37" s="134"/>
      <c r="AO37" s="134"/>
      <c r="AP37" s="134"/>
      <c r="AQ37" s="134"/>
      <c r="AR37" s="134"/>
      <c r="AS37" s="134"/>
      <c r="AT37" s="134"/>
      <c r="AU37" s="134"/>
      <c r="AV37" s="134"/>
      <c r="AW37" s="134"/>
      <c r="AX37" s="134"/>
      <c r="AY37" s="134"/>
      <c r="AZ37" s="134"/>
      <c r="BA37" s="134"/>
      <c r="BB37" s="134"/>
    </row>
    <row r="38" spans="1:54" ht="22.9" thickTop="1" thickBot="1" x14ac:dyDescent="0.6">
      <c r="A38" s="795" t="s">
        <v>109</v>
      </c>
      <c r="B38" s="796"/>
      <c r="C38" s="796"/>
      <c r="D38" s="796"/>
      <c r="E38" s="796"/>
      <c r="F38" s="744" t="str">
        <f>IF(+Anno_1=0,"",+Anno_1)</f>
        <v/>
      </c>
      <c r="G38" s="745"/>
      <c r="H38" s="274" t="s">
        <v>101</v>
      </c>
      <c r="I38" s="718" t="s">
        <v>154</v>
      </c>
      <c r="J38" s="719"/>
      <c r="K38" s="719"/>
      <c r="L38" s="720"/>
      <c r="M38" s="99">
        <f>SUMIFS(M6:M15,G6:G15,"ALTRO",H6:H15,"ENTE")</f>
        <v>0</v>
      </c>
      <c r="N38" s="127">
        <f t="shared" si="50"/>
        <v>0</v>
      </c>
      <c r="O38" s="128">
        <f t="shared" si="51"/>
        <v>0</v>
      </c>
      <c r="P38" s="129">
        <f t="shared" si="52"/>
        <v>0</v>
      </c>
      <c r="Q38" s="113">
        <f t="shared" si="53"/>
        <v>0</v>
      </c>
      <c r="R38" s="113">
        <f t="shared" si="54"/>
        <v>0</v>
      </c>
      <c r="S38" s="113">
        <f t="shared" si="55"/>
        <v>0</v>
      </c>
      <c r="T38" s="113">
        <f t="shared" si="56"/>
        <v>0</v>
      </c>
      <c r="U38" s="113">
        <f t="shared" si="57"/>
        <v>0</v>
      </c>
      <c r="V38" s="113">
        <f t="shared" si="58"/>
        <v>0</v>
      </c>
      <c r="W38" s="113">
        <f t="shared" si="59"/>
        <v>0</v>
      </c>
      <c r="X38" s="113">
        <f t="shared" si="60"/>
        <v>0</v>
      </c>
      <c r="Y38" s="109"/>
      <c r="Z38" s="109"/>
      <c r="AA38" s="109"/>
      <c r="AB38" s="139"/>
      <c r="AC38" s="133">
        <f>ROUND(IF(IF(O38&gt;12,0.6,O38*0.05)+IF(P38&gt;15,0.05,0)+IF(N38&gt;0,0.6,0)&gt;12,0.6,IF(O38&gt;12,0.6,O38*0.05)+IF(P38&gt;15,0.05,0)+IF(N38&gt;0,0.6,0)),3)</f>
        <v>0</v>
      </c>
      <c r="AD38" s="134"/>
      <c r="AE38" s="134"/>
      <c r="AF38" s="134"/>
      <c r="AG38" s="134"/>
      <c r="AH38" s="134"/>
      <c r="AI38" s="134"/>
      <c r="AJ38" s="134"/>
      <c r="AK38" s="134"/>
      <c r="AL38" s="134"/>
      <c r="AM38" s="134"/>
      <c r="AN38" s="134"/>
      <c r="AO38" s="134"/>
      <c r="AP38" s="134"/>
      <c r="AQ38" s="134"/>
      <c r="AR38" s="134"/>
      <c r="AS38" s="134"/>
      <c r="AT38" s="134"/>
      <c r="AU38" s="134"/>
      <c r="AV38" s="134"/>
      <c r="AW38" s="134"/>
      <c r="AX38" s="134"/>
      <c r="AY38" s="134"/>
      <c r="AZ38" s="134"/>
      <c r="BA38" s="134"/>
      <c r="BB38" s="134"/>
    </row>
    <row r="39" spans="1:54" ht="22.9" thickTop="1" thickBot="1" x14ac:dyDescent="0.6">
      <c r="A39" s="797"/>
      <c r="B39" s="798"/>
      <c r="C39" s="798"/>
      <c r="D39" s="798"/>
      <c r="E39" s="798"/>
      <c r="F39" s="746"/>
      <c r="G39" s="747"/>
      <c r="H39" s="668" t="s">
        <v>110</v>
      </c>
      <c r="I39" s="669"/>
      <c r="J39" s="669"/>
      <c r="K39" s="669"/>
      <c r="L39" s="670"/>
      <c r="M39" s="98">
        <f>SUM(M34:M38)</f>
        <v>0</v>
      </c>
      <c r="N39" s="209">
        <f t="shared" si="50"/>
        <v>0</v>
      </c>
      <c r="O39" s="207">
        <f t="shared" si="51"/>
        <v>0</v>
      </c>
      <c r="P39" s="208">
        <f t="shared" si="52"/>
        <v>0</v>
      </c>
      <c r="Q39" s="113">
        <f t="shared" si="53"/>
        <v>0</v>
      </c>
      <c r="R39" s="113">
        <f>M39/365</f>
        <v>0</v>
      </c>
      <c r="S39" s="113">
        <f t="shared" si="55"/>
        <v>0</v>
      </c>
      <c r="T39" s="113">
        <f t="shared" si="56"/>
        <v>0</v>
      </c>
      <c r="U39" s="113">
        <f>M39-T39</f>
        <v>0</v>
      </c>
      <c r="V39" s="113">
        <f t="shared" si="58"/>
        <v>0</v>
      </c>
      <c r="W39" s="113">
        <f t="shared" si="59"/>
        <v>0</v>
      </c>
      <c r="X39" s="113">
        <f t="shared" si="60"/>
        <v>0</v>
      </c>
      <c r="Y39" s="109"/>
      <c r="Z39" s="109"/>
      <c r="AA39" s="109"/>
      <c r="AB39" s="139"/>
      <c r="AC39" s="205">
        <f>IF(SUM(AC34:AC38)&gt;6,6,SUM(AC34:AC38))</f>
        <v>0</v>
      </c>
      <c r="AD39" s="134"/>
      <c r="AE39" s="134"/>
      <c r="AF39" s="134"/>
      <c r="AG39" s="134"/>
      <c r="AH39" s="134"/>
      <c r="AI39" s="134"/>
      <c r="AJ39" s="134"/>
      <c r="AK39" s="134"/>
      <c r="AL39" s="134"/>
      <c r="AM39" s="134"/>
      <c r="AN39" s="134"/>
      <c r="AO39" s="134"/>
      <c r="AP39" s="134"/>
      <c r="AQ39" s="134"/>
      <c r="AR39" s="134"/>
      <c r="AS39" s="134"/>
      <c r="AT39" s="134"/>
      <c r="AU39" s="134"/>
      <c r="AV39" s="134"/>
      <c r="AW39" s="134"/>
      <c r="AX39" s="134"/>
      <c r="AY39" s="134"/>
      <c r="AZ39" s="134"/>
      <c r="BA39" s="134"/>
      <c r="BB39" s="134"/>
    </row>
    <row r="40" spans="1:54" ht="22.9" x14ac:dyDescent="0.4">
      <c r="A40" s="134"/>
      <c r="B40" s="134"/>
      <c r="C40" s="134"/>
      <c r="D40" s="134"/>
      <c r="E40" s="134"/>
      <c r="F40" s="134"/>
      <c r="G40" s="134"/>
      <c r="H40" s="150"/>
      <c r="I40" s="151"/>
      <c r="J40" s="278"/>
      <c r="K40" s="278"/>
      <c r="L40" s="278"/>
      <c r="M40" s="140"/>
      <c r="N40" s="152"/>
      <c r="O40" s="152"/>
      <c r="P40" s="152"/>
      <c r="Q40" s="134"/>
      <c r="R40" s="134"/>
      <c r="S40" s="134"/>
      <c r="T40" s="134"/>
      <c r="U40" s="134"/>
      <c r="V40" s="134"/>
      <c r="W40" s="134"/>
      <c r="X40" s="134"/>
      <c r="Y40" s="134"/>
      <c r="Z40" s="134"/>
      <c r="AA40" s="134"/>
      <c r="AB40" s="134"/>
      <c r="AC40" s="134"/>
      <c r="AD40" s="134"/>
      <c r="AE40" s="134"/>
      <c r="AF40" s="134"/>
      <c r="AG40" s="134"/>
      <c r="AH40" s="134"/>
      <c r="AI40" s="134"/>
      <c r="AJ40" s="134"/>
      <c r="AK40" s="134"/>
      <c r="AL40" s="134"/>
      <c r="AM40" s="134"/>
      <c r="AN40" s="134"/>
      <c r="AO40" s="134"/>
      <c r="AP40" s="134"/>
      <c r="AQ40" s="134"/>
      <c r="AR40" s="134"/>
      <c r="AS40" s="134"/>
      <c r="AT40" s="134"/>
      <c r="AU40" s="134"/>
      <c r="AV40" s="134"/>
      <c r="AW40" s="134"/>
      <c r="AX40" s="134"/>
      <c r="AY40" s="134"/>
      <c r="AZ40" s="134"/>
      <c r="BA40" s="134"/>
      <c r="BB40" s="134"/>
    </row>
    <row r="41" spans="1:54" ht="22.9" x14ac:dyDescent="0.4">
      <c r="A41" s="134"/>
      <c r="B41" s="134"/>
      <c r="C41" s="134"/>
      <c r="D41" s="134"/>
      <c r="E41" s="134"/>
      <c r="F41" s="134"/>
      <c r="G41" s="134"/>
      <c r="H41" s="150"/>
      <c r="I41" s="151"/>
      <c r="J41" s="278"/>
      <c r="K41" s="278"/>
      <c r="L41" s="278"/>
      <c r="M41" s="140"/>
      <c r="N41" s="152"/>
      <c r="O41" s="152"/>
      <c r="P41" s="152"/>
      <c r="Q41" s="134"/>
      <c r="R41" s="134"/>
      <c r="S41" s="134"/>
      <c r="T41" s="134"/>
      <c r="U41" s="134"/>
      <c r="V41" s="134"/>
      <c r="W41" s="134"/>
      <c r="X41" s="134"/>
      <c r="Y41" s="134"/>
      <c r="Z41" s="134"/>
      <c r="AA41" s="134"/>
      <c r="AB41" s="134"/>
      <c r="AC41" s="134"/>
      <c r="AD41" s="134"/>
      <c r="AE41" s="134"/>
      <c r="AF41" s="134"/>
      <c r="AG41" s="134"/>
      <c r="AH41" s="134"/>
      <c r="AI41" s="134"/>
      <c r="AJ41" s="134"/>
      <c r="AK41" s="134"/>
      <c r="AL41" s="134"/>
      <c r="AM41" s="134"/>
      <c r="AN41" s="134"/>
      <c r="AO41" s="134"/>
      <c r="AP41" s="134"/>
      <c r="AQ41" s="134"/>
      <c r="AR41" s="134"/>
      <c r="AS41" s="134"/>
      <c r="AT41" s="134"/>
      <c r="AU41" s="134"/>
      <c r="AV41" s="134"/>
      <c r="AW41" s="134"/>
      <c r="AX41" s="134"/>
      <c r="AY41" s="134"/>
      <c r="AZ41" s="134"/>
      <c r="BA41" s="134"/>
      <c r="BB41" s="134"/>
    </row>
    <row r="42" spans="1:54" x14ac:dyDescent="0.4">
      <c r="A42" s="134"/>
      <c r="B42" s="134"/>
      <c r="C42" s="134"/>
      <c r="D42" s="134"/>
      <c r="E42" s="134"/>
      <c r="F42" s="134"/>
      <c r="G42" s="134"/>
      <c r="H42" s="134"/>
      <c r="I42" s="134"/>
      <c r="J42" s="134"/>
      <c r="K42" s="134"/>
      <c r="L42" s="134"/>
      <c r="M42" s="134"/>
      <c r="N42" s="134"/>
      <c r="O42" s="134"/>
      <c r="P42" s="134"/>
      <c r="Q42" s="134"/>
      <c r="R42" s="134"/>
      <c r="S42" s="134"/>
      <c r="T42" s="134"/>
      <c r="U42" s="134"/>
      <c r="V42" s="134"/>
      <c r="W42" s="134"/>
      <c r="X42" s="134"/>
      <c r="Y42" s="134"/>
      <c r="Z42" s="134"/>
      <c r="AA42" s="134"/>
      <c r="AB42" s="134"/>
      <c r="AC42" s="134"/>
      <c r="AD42" s="134"/>
      <c r="AE42" s="134"/>
      <c r="AF42" s="134"/>
      <c r="AG42" s="134"/>
      <c r="AH42" s="134"/>
      <c r="AI42" s="134"/>
      <c r="AJ42" s="134"/>
      <c r="AK42" s="134"/>
      <c r="AL42" s="134"/>
      <c r="AM42" s="134"/>
      <c r="AN42" s="134"/>
      <c r="AO42" s="134"/>
      <c r="AP42" s="134"/>
      <c r="AQ42" s="134"/>
      <c r="AR42" s="134"/>
      <c r="AS42" s="134"/>
      <c r="AT42" s="134"/>
      <c r="AU42" s="134"/>
      <c r="AV42" s="134"/>
      <c r="AW42" s="134"/>
      <c r="AX42" s="134"/>
      <c r="AY42" s="134"/>
      <c r="AZ42" s="134"/>
      <c r="BA42" s="134"/>
      <c r="BB42" s="134"/>
    </row>
    <row r="43" spans="1:54" x14ac:dyDescent="0.4">
      <c r="A43" s="134"/>
      <c r="B43" s="134"/>
      <c r="C43" s="134"/>
      <c r="D43" s="134"/>
      <c r="E43" s="134"/>
      <c r="F43" s="134"/>
      <c r="G43" s="134"/>
      <c r="H43" s="134"/>
      <c r="I43" s="134"/>
      <c r="J43" s="134"/>
      <c r="K43" s="134"/>
      <c r="L43" s="134"/>
      <c r="M43" s="134"/>
      <c r="N43" s="134"/>
      <c r="O43" s="134"/>
      <c r="P43" s="134"/>
      <c r="Q43" s="134"/>
      <c r="R43" s="134"/>
      <c r="S43" s="134"/>
      <c r="T43" s="134"/>
      <c r="U43" s="134"/>
      <c r="V43" s="134"/>
      <c r="W43" s="134"/>
      <c r="X43" s="134"/>
      <c r="Y43" s="134"/>
      <c r="Z43" s="134"/>
      <c r="AA43" s="134"/>
      <c r="AB43" s="134"/>
      <c r="AC43" s="134"/>
      <c r="AD43" s="134"/>
      <c r="AE43" s="134"/>
      <c r="AF43" s="134"/>
      <c r="AG43" s="134"/>
      <c r="AH43" s="134"/>
      <c r="AI43" s="134"/>
      <c r="AJ43" s="134"/>
      <c r="AK43" s="134"/>
      <c r="AL43" s="134"/>
      <c r="AM43" s="134"/>
      <c r="AN43" s="134"/>
      <c r="AO43" s="134"/>
      <c r="AP43" s="134"/>
      <c r="AQ43" s="134"/>
      <c r="AR43" s="134"/>
      <c r="AS43" s="134"/>
      <c r="AT43" s="134"/>
      <c r="AU43" s="134"/>
      <c r="AV43" s="134"/>
      <c r="AW43" s="134"/>
      <c r="AX43" s="134"/>
      <c r="AY43" s="134"/>
      <c r="AZ43" s="134"/>
      <c r="BA43" s="134"/>
      <c r="BB43" s="134"/>
    </row>
    <row r="44" spans="1:54" x14ac:dyDescent="0.4">
      <c r="A44" s="134"/>
      <c r="B44" s="134"/>
      <c r="C44" s="134"/>
      <c r="D44" s="134"/>
      <c r="E44" s="134"/>
      <c r="F44" s="134"/>
      <c r="G44" s="134"/>
      <c r="H44" s="134"/>
      <c r="I44" s="134"/>
      <c r="J44" s="134"/>
      <c r="K44" s="134"/>
      <c r="L44" s="134"/>
      <c r="M44" s="134"/>
      <c r="N44" s="134"/>
      <c r="O44" s="134"/>
      <c r="P44" s="134"/>
      <c r="Q44" s="134"/>
      <c r="R44" s="134"/>
      <c r="S44" s="134"/>
      <c r="T44" s="134"/>
      <c r="U44" s="134"/>
      <c r="V44" s="134"/>
      <c r="W44" s="134"/>
      <c r="X44" s="134"/>
      <c r="Y44" s="134"/>
      <c r="Z44" s="134"/>
      <c r="AA44" s="134"/>
      <c r="AB44" s="134"/>
      <c r="AC44" s="134"/>
      <c r="AD44" s="134"/>
      <c r="AE44" s="134"/>
      <c r="AF44" s="134"/>
      <c r="AG44" s="134"/>
      <c r="AH44" s="134"/>
      <c r="AI44" s="134"/>
      <c r="AJ44" s="134"/>
      <c r="AK44" s="134"/>
      <c r="AL44" s="134"/>
      <c r="AM44" s="134"/>
      <c r="AN44" s="134"/>
      <c r="AO44" s="134"/>
      <c r="AP44" s="134"/>
      <c r="AQ44" s="134"/>
      <c r="AR44" s="134"/>
      <c r="AS44" s="134"/>
      <c r="AT44" s="134"/>
      <c r="AU44" s="134"/>
      <c r="AV44" s="134"/>
      <c r="AW44" s="134"/>
      <c r="AX44" s="134"/>
      <c r="AY44" s="134"/>
      <c r="AZ44" s="134"/>
      <c r="BA44" s="134"/>
      <c r="BB44" s="134"/>
    </row>
    <row r="45" spans="1:54" x14ac:dyDescent="0.4">
      <c r="A45" s="134"/>
      <c r="B45" s="134"/>
      <c r="C45" s="134"/>
      <c r="D45" s="134"/>
      <c r="E45" s="134"/>
      <c r="F45" s="134"/>
      <c r="G45" s="134"/>
      <c r="H45" s="134"/>
      <c r="I45" s="134"/>
      <c r="J45" s="134"/>
      <c r="K45" s="134"/>
      <c r="L45" s="134"/>
      <c r="M45" s="134"/>
      <c r="N45" s="134"/>
      <c r="O45" s="134"/>
      <c r="P45" s="134"/>
      <c r="Q45" s="134"/>
      <c r="R45" s="134"/>
      <c r="S45" s="134"/>
      <c r="T45" s="134"/>
      <c r="U45" s="134"/>
      <c r="V45" s="134"/>
      <c r="W45" s="134"/>
      <c r="X45" s="134"/>
      <c r="Y45" s="134"/>
      <c r="Z45" s="134"/>
      <c r="AA45" s="134"/>
      <c r="AB45" s="134"/>
      <c r="AC45" s="134"/>
      <c r="AD45" s="134"/>
      <c r="AE45" s="134"/>
      <c r="AF45" s="134"/>
      <c r="AG45" s="134"/>
      <c r="AH45" s="134"/>
      <c r="AI45" s="134"/>
      <c r="AJ45" s="134"/>
      <c r="AK45" s="134"/>
      <c r="AL45" s="134"/>
      <c r="AM45" s="134"/>
      <c r="AN45" s="134"/>
      <c r="AO45" s="134"/>
      <c r="AP45" s="134"/>
      <c r="AQ45" s="134"/>
      <c r="AR45" s="134"/>
      <c r="AS45" s="134"/>
      <c r="AT45" s="134"/>
      <c r="AU45" s="134"/>
      <c r="AV45" s="134"/>
      <c r="AW45" s="134"/>
      <c r="AX45" s="134"/>
      <c r="AY45" s="134"/>
      <c r="AZ45" s="134"/>
      <c r="BA45" s="134"/>
      <c r="BB45" s="134"/>
    </row>
    <row r="46" spans="1:54" x14ac:dyDescent="0.4">
      <c r="A46" s="134"/>
      <c r="B46" s="134"/>
      <c r="C46" s="134"/>
      <c r="D46" s="134"/>
      <c r="E46" s="134"/>
      <c r="F46" s="134"/>
      <c r="G46" s="134"/>
      <c r="H46" s="134"/>
      <c r="I46" s="134"/>
      <c r="J46" s="134"/>
      <c r="K46" s="134"/>
      <c r="L46" s="134"/>
      <c r="M46" s="134"/>
      <c r="N46" s="134"/>
      <c r="O46" s="134"/>
      <c r="P46" s="134"/>
      <c r="Q46" s="134"/>
      <c r="R46" s="134"/>
      <c r="S46" s="134"/>
      <c r="T46" s="134"/>
      <c r="U46" s="134"/>
      <c r="V46" s="134"/>
      <c r="W46" s="134"/>
      <c r="X46" s="134"/>
      <c r="Y46" s="134"/>
      <c r="Z46" s="134"/>
      <c r="AA46" s="134"/>
      <c r="AB46" s="134"/>
      <c r="AC46" s="134"/>
      <c r="AD46" s="134"/>
      <c r="AE46" s="134"/>
      <c r="AF46" s="134"/>
      <c r="AG46" s="134"/>
      <c r="AH46" s="134"/>
      <c r="AI46" s="134"/>
      <c r="AJ46" s="134"/>
      <c r="AK46" s="134"/>
      <c r="AL46" s="134"/>
      <c r="AM46" s="134"/>
      <c r="AN46" s="134"/>
      <c r="AO46" s="134"/>
      <c r="AP46" s="134"/>
      <c r="AQ46" s="134"/>
      <c r="AR46" s="134"/>
      <c r="AS46" s="134"/>
      <c r="AT46" s="134"/>
      <c r="AU46" s="134"/>
      <c r="AV46" s="134"/>
      <c r="AW46" s="134"/>
      <c r="AX46" s="134"/>
      <c r="AY46" s="134"/>
      <c r="AZ46" s="134"/>
      <c r="BA46" s="134"/>
      <c r="BB46" s="134"/>
    </row>
    <row r="47" spans="1:54" x14ac:dyDescent="0.4">
      <c r="A47" s="134"/>
      <c r="B47" s="134"/>
      <c r="C47" s="134"/>
      <c r="D47" s="134"/>
      <c r="E47" s="134"/>
      <c r="F47" s="134"/>
      <c r="G47" s="134"/>
      <c r="H47" s="134"/>
      <c r="I47" s="134"/>
      <c r="J47" s="134"/>
      <c r="K47" s="134"/>
      <c r="L47" s="134"/>
      <c r="M47" s="134"/>
      <c r="N47" s="134"/>
      <c r="O47" s="134"/>
      <c r="P47" s="134"/>
      <c r="Q47" s="134"/>
      <c r="R47" s="134"/>
      <c r="S47" s="134"/>
      <c r="T47" s="134"/>
      <c r="U47" s="134"/>
      <c r="V47" s="134"/>
      <c r="W47" s="134"/>
      <c r="X47" s="134"/>
      <c r="Y47" s="134"/>
      <c r="Z47" s="134"/>
      <c r="AA47" s="134"/>
      <c r="AB47" s="134"/>
      <c r="AC47" s="134"/>
      <c r="AD47" s="134"/>
      <c r="AE47" s="134"/>
      <c r="AF47" s="134"/>
      <c r="AG47" s="134"/>
      <c r="AH47" s="134"/>
      <c r="AI47" s="134"/>
      <c r="AJ47" s="134"/>
      <c r="AK47" s="134"/>
      <c r="AL47" s="134"/>
      <c r="AM47" s="134"/>
      <c r="AN47" s="134"/>
      <c r="AO47" s="134"/>
      <c r="AP47" s="134"/>
      <c r="AQ47" s="134"/>
      <c r="AR47" s="134"/>
      <c r="AS47" s="134"/>
      <c r="AT47" s="134"/>
      <c r="AU47" s="134"/>
      <c r="AV47" s="134"/>
      <c r="AW47" s="134"/>
      <c r="AX47" s="134"/>
      <c r="AY47" s="134"/>
      <c r="AZ47" s="134"/>
      <c r="BA47" s="134"/>
      <c r="BB47" s="134"/>
    </row>
    <row r="48" spans="1:54" x14ac:dyDescent="0.4">
      <c r="A48" s="134"/>
      <c r="B48" s="134"/>
      <c r="C48" s="134"/>
      <c r="D48" s="134"/>
      <c r="E48" s="134"/>
      <c r="F48" s="134"/>
      <c r="G48" s="134"/>
      <c r="H48" s="134"/>
      <c r="I48" s="134"/>
      <c r="J48" s="134"/>
      <c r="K48" s="134"/>
      <c r="L48" s="134"/>
      <c r="M48" s="134"/>
      <c r="N48" s="134"/>
      <c r="O48" s="134"/>
      <c r="P48" s="134"/>
      <c r="Q48" s="134"/>
      <c r="R48" s="134"/>
      <c r="S48" s="134"/>
      <c r="T48" s="134"/>
      <c r="U48" s="134"/>
      <c r="V48" s="134"/>
      <c r="W48" s="134"/>
      <c r="X48" s="134"/>
      <c r="Y48" s="134"/>
      <c r="Z48" s="134"/>
      <c r="AA48" s="134"/>
      <c r="AB48" s="134"/>
      <c r="AC48" s="134"/>
      <c r="AD48" s="134"/>
      <c r="AE48" s="134"/>
      <c r="AF48" s="134"/>
      <c r="AG48" s="134"/>
      <c r="AH48" s="134"/>
      <c r="AI48" s="134"/>
      <c r="AJ48" s="134"/>
      <c r="AK48" s="134"/>
      <c r="AL48" s="134"/>
      <c r="AM48" s="134"/>
      <c r="AN48" s="134"/>
      <c r="AO48" s="134"/>
      <c r="AP48" s="134"/>
      <c r="AQ48" s="134"/>
      <c r="AR48" s="134"/>
      <c r="AS48" s="134"/>
      <c r="AT48" s="134"/>
      <c r="AU48" s="134"/>
      <c r="AV48" s="134"/>
      <c r="AW48" s="134"/>
      <c r="AX48" s="134"/>
      <c r="AY48" s="134"/>
      <c r="AZ48" s="134"/>
      <c r="BA48" s="134"/>
      <c r="BB48" s="134"/>
    </row>
    <row r="49" spans="1:54" x14ac:dyDescent="0.4">
      <c r="A49" s="134"/>
      <c r="B49" s="134"/>
      <c r="C49" s="134"/>
      <c r="D49" s="134"/>
      <c r="E49" s="134"/>
      <c r="F49" s="134"/>
      <c r="G49" s="134"/>
      <c r="H49" s="134"/>
      <c r="I49" s="134"/>
      <c r="J49" s="134"/>
      <c r="K49" s="134"/>
      <c r="L49" s="134"/>
      <c r="M49" s="134"/>
      <c r="N49" s="134"/>
      <c r="O49" s="134"/>
      <c r="P49" s="134"/>
      <c r="Q49" s="134"/>
      <c r="R49" s="134"/>
      <c r="S49" s="134"/>
      <c r="T49" s="134"/>
      <c r="U49" s="134"/>
      <c r="V49" s="134"/>
      <c r="W49" s="134"/>
      <c r="X49" s="134"/>
      <c r="Y49" s="134"/>
      <c r="Z49" s="134"/>
      <c r="AA49" s="134"/>
      <c r="AB49" s="134"/>
      <c r="AC49" s="134"/>
      <c r="AD49" s="134"/>
      <c r="AE49" s="134"/>
      <c r="AF49" s="134"/>
      <c r="AG49" s="134"/>
      <c r="AH49" s="134"/>
      <c r="AI49" s="134"/>
      <c r="AJ49" s="134"/>
      <c r="AK49" s="134"/>
      <c r="AL49" s="134"/>
      <c r="AM49" s="134"/>
      <c r="AN49" s="134"/>
      <c r="AO49" s="134"/>
      <c r="AP49" s="134"/>
      <c r="AQ49" s="134"/>
      <c r="AR49" s="134"/>
      <c r="AS49" s="134"/>
      <c r="AT49" s="134"/>
      <c r="AU49" s="134"/>
      <c r="AV49" s="134"/>
      <c r="AW49" s="134"/>
      <c r="AX49" s="134"/>
      <c r="AY49" s="134"/>
      <c r="AZ49" s="134"/>
      <c r="BA49" s="134"/>
      <c r="BB49" s="134"/>
    </row>
    <row r="50" spans="1:54" x14ac:dyDescent="0.4">
      <c r="A50" s="134"/>
      <c r="B50" s="134"/>
      <c r="C50" s="134"/>
      <c r="D50" s="134"/>
      <c r="E50" s="134"/>
      <c r="F50" s="134"/>
      <c r="G50" s="134"/>
      <c r="H50" s="134"/>
      <c r="I50" s="134"/>
      <c r="J50" s="134"/>
      <c r="K50" s="134"/>
      <c r="L50" s="134"/>
      <c r="M50" s="134"/>
      <c r="N50" s="134"/>
      <c r="O50" s="134"/>
      <c r="P50" s="134"/>
      <c r="Q50" s="134"/>
      <c r="R50" s="134"/>
      <c r="S50" s="134"/>
      <c r="T50" s="134"/>
      <c r="U50" s="134"/>
      <c r="V50" s="134"/>
      <c r="W50" s="134"/>
      <c r="X50" s="134"/>
      <c r="Y50" s="134"/>
      <c r="Z50" s="134"/>
      <c r="AA50" s="134"/>
      <c r="AB50" s="134"/>
      <c r="AC50" s="134"/>
      <c r="AD50" s="134"/>
      <c r="AE50" s="134"/>
      <c r="AF50" s="134"/>
      <c r="AG50" s="134"/>
      <c r="AH50" s="134"/>
      <c r="AI50" s="134"/>
      <c r="AJ50" s="134"/>
      <c r="AK50" s="134"/>
      <c r="AL50" s="134"/>
      <c r="AM50" s="134"/>
      <c r="AN50" s="134"/>
      <c r="AO50" s="134"/>
      <c r="AP50" s="134"/>
      <c r="AQ50" s="134"/>
      <c r="AR50" s="134"/>
      <c r="AS50" s="134"/>
      <c r="AT50" s="134"/>
      <c r="AU50" s="134"/>
      <c r="AV50" s="134"/>
      <c r="AW50" s="134"/>
      <c r="AX50" s="134"/>
      <c r="AY50" s="134"/>
      <c r="AZ50" s="134"/>
      <c r="BA50" s="134"/>
      <c r="BB50" s="134"/>
    </row>
    <row r="51" spans="1:54" x14ac:dyDescent="0.4">
      <c r="A51" s="134"/>
      <c r="B51" s="134"/>
      <c r="C51" s="134"/>
      <c r="D51" s="134"/>
      <c r="E51" s="134"/>
      <c r="F51" s="134"/>
      <c r="G51" s="134"/>
      <c r="H51" s="134"/>
      <c r="I51" s="134"/>
      <c r="J51" s="134"/>
      <c r="K51" s="134"/>
      <c r="L51" s="134"/>
      <c r="M51" s="134"/>
      <c r="N51" s="134"/>
      <c r="O51" s="134"/>
      <c r="P51" s="134"/>
      <c r="Q51" s="134"/>
      <c r="R51" s="134"/>
      <c r="S51" s="134"/>
      <c r="T51" s="134"/>
      <c r="U51" s="134"/>
      <c r="V51" s="134"/>
      <c r="W51" s="134"/>
      <c r="X51" s="134"/>
      <c r="Y51" s="134"/>
      <c r="Z51" s="134"/>
      <c r="AA51" s="134"/>
      <c r="AB51" s="134"/>
      <c r="AC51" s="134"/>
      <c r="AD51" s="134"/>
      <c r="AE51" s="134"/>
      <c r="AF51" s="134"/>
      <c r="AG51" s="134"/>
      <c r="AH51" s="134"/>
      <c r="AI51" s="134"/>
      <c r="AJ51" s="134"/>
      <c r="AK51" s="134"/>
      <c r="AL51" s="134"/>
      <c r="AM51" s="134"/>
      <c r="AN51" s="134"/>
      <c r="AO51" s="134"/>
      <c r="AP51" s="134"/>
      <c r="AQ51" s="134"/>
      <c r="AR51" s="134"/>
      <c r="AS51" s="134"/>
      <c r="AT51" s="134"/>
      <c r="AU51" s="134"/>
      <c r="AV51" s="134"/>
      <c r="AW51" s="134"/>
      <c r="AX51" s="134"/>
      <c r="AY51" s="134"/>
      <c r="AZ51" s="134"/>
      <c r="BA51" s="134"/>
      <c r="BB51" s="134"/>
    </row>
    <row r="52" spans="1:54" x14ac:dyDescent="0.4">
      <c r="A52" s="134"/>
      <c r="B52" s="134"/>
      <c r="C52" s="134"/>
      <c r="D52" s="134"/>
      <c r="E52" s="134"/>
      <c r="F52" s="134"/>
      <c r="G52" s="134"/>
      <c r="H52" s="134"/>
      <c r="I52" s="134"/>
      <c r="J52" s="134"/>
      <c r="K52" s="134"/>
      <c r="L52" s="134"/>
      <c r="M52" s="134"/>
      <c r="N52" s="134"/>
      <c r="O52" s="134"/>
      <c r="P52" s="134"/>
      <c r="Q52" s="134"/>
      <c r="R52" s="134"/>
      <c r="S52" s="134"/>
      <c r="T52" s="134"/>
      <c r="U52" s="134"/>
      <c r="V52" s="134"/>
      <c r="W52" s="134"/>
      <c r="X52" s="134"/>
      <c r="Y52" s="134"/>
      <c r="Z52" s="134"/>
      <c r="AA52" s="134"/>
      <c r="AB52" s="134"/>
      <c r="AC52" s="134"/>
      <c r="AD52" s="134"/>
      <c r="AE52" s="134"/>
      <c r="AF52" s="134"/>
      <c r="AG52" s="134"/>
      <c r="AH52" s="134"/>
      <c r="AI52" s="134"/>
      <c r="AJ52" s="134"/>
      <c r="AK52" s="134"/>
      <c r="AL52" s="134"/>
      <c r="AM52" s="134"/>
      <c r="AN52" s="134"/>
      <c r="AO52" s="134"/>
      <c r="AP52" s="134"/>
      <c r="AQ52" s="134"/>
      <c r="AR52" s="134"/>
      <c r="AS52" s="134"/>
      <c r="AT52" s="134"/>
      <c r="AU52" s="134"/>
      <c r="AV52" s="134"/>
      <c r="AW52" s="134"/>
      <c r="AX52" s="134"/>
      <c r="AY52" s="134"/>
      <c r="AZ52" s="134"/>
      <c r="BA52" s="134"/>
      <c r="BB52" s="134"/>
    </row>
    <row r="53" spans="1:54" x14ac:dyDescent="0.4">
      <c r="A53" s="134"/>
      <c r="B53" s="134"/>
      <c r="C53" s="134"/>
      <c r="D53" s="134"/>
      <c r="E53" s="134"/>
      <c r="F53" s="134"/>
      <c r="G53" s="134"/>
      <c r="H53" s="134"/>
      <c r="I53" s="134"/>
      <c r="J53" s="134"/>
      <c r="K53" s="134"/>
      <c r="L53" s="134"/>
      <c r="M53" s="134"/>
      <c r="N53" s="134"/>
      <c r="O53" s="134"/>
      <c r="P53" s="134"/>
      <c r="Q53" s="134"/>
      <c r="R53" s="134"/>
      <c r="S53" s="134"/>
      <c r="T53" s="134"/>
      <c r="U53" s="134"/>
      <c r="V53" s="134"/>
      <c r="W53" s="134"/>
      <c r="X53" s="134"/>
      <c r="Y53" s="134"/>
      <c r="Z53" s="134"/>
      <c r="AA53" s="134"/>
      <c r="AB53" s="134"/>
      <c r="AC53" s="134"/>
      <c r="AD53" s="134"/>
      <c r="AE53" s="134"/>
      <c r="AF53" s="134"/>
      <c r="AG53" s="134"/>
      <c r="AH53" s="134"/>
      <c r="AI53" s="134"/>
      <c r="AJ53" s="134"/>
      <c r="AK53" s="134"/>
      <c r="AL53" s="134"/>
      <c r="AM53" s="134"/>
      <c r="AN53" s="134"/>
      <c r="AO53" s="134"/>
      <c r="AP53" s="134"/>
      <c r="AQ53" s="134"/>
      <c r="AR53" s="134"/>
      <c r="AS53" s="134"/>
      <c r="AT53" s="134"/>
      <c r="AU53" s="134"/>
      <c r="AV53" s="134"/>
      <c r="AW53" s="134"/>
      <c r="AX53" s="134"/>
      <c r="AY53" s="134"/>
      <c r="AZ53" s="134"/>
      <c r="BA53" s="134"/>
      <c r="BB53" s="134"/>
    </row>
    <row r="54" spans="1:54" x14ac:dyDescent="0.4">
      <c r="A54" s="134"/>
      <c r="B54" s="134"/>
      <c r="C54" s="134"/>
      <c r="D54" s="134"/>
      <c r="E54" s="134"/>
      <c r="F54" s="134"/>
      <c r="G54" s="134"/>
      <c r="H54" s="134"/>
      <c r="I54" s="134"/>
      <c r="J54" s="134"/>
      <c r="K54" s="134"/>
      <c r="L54" s="134"/>
      <c r="M54" s="134"/>
      <c r="N54" s="134"/>
      <c r="O54" s="134"/>
      <c r="P54" s="134"/>
      <c r="Q54" s="134"/>
      <c r="R54" s="134"/>
      <c r="S54" s="134"/>
      <c r="T54" s="134"/>
      <c r="U54" s="134"/>
      <c r="V54" s="134"/>
      <c r="W54" s="134"/>
      <c r="X54" s="134"/>
      <c r="Y54" s="134"/>
      <c r="Z54" s="134"/>
      <c r="AA54" s="134"/>
      <c r="AB54" s="134"/>
      <c r="AC54" s="134"/>
      <c r="AD54" s="134"/>
      <c r="AE54" s="134"/>
      <c r="AF54" s="134"/>
      <c r="AG54" s="134"/>
      <c r="AH54" s="134"/>
      <c r="AI54" s="134"/>
      <c r="AJ54" s="134"/>
      <c r="AK54" s="134"/>
      <c r="AL54" s="134"/>
      <c r="AM54" s="134"/>
      <c r="AN54" s="134"/>
      <c r="AO54" s="134"/>
      <c r="AP54" s="134"/>
      <c r="AQ54" s="134"/>
      <c r="AR54" s="134"/>
      <c r="AS54" s="134"/>
      <c r="AT54" s="134"/>
      <c r="AU54" s="134"/>
      <c r="AV54" s="134"/>
      <c r="AW54" s="134"/>
      <c r="AX54" s="134"/>
      <c r="AY54" s="134"/>
      <c r="AZ54" s="134"/>
      <c r="BA54" s="134"/>
      <c r="BB54" s="134"/>
    </row>
    <row r="55" spans="1:54" x14ac:dyDescent="0.4">
      <c r="A55" s="134"/>
      <c r="B55" s="134"/>
      <c r="C55" s="134"/>
      <c r="D55" s="134"/>
      <c r="E55" s="134"/>
      <c r="F55" s="134"/>
      <c r="G55" s="134"/>
      <c r="H55" s="134"/>
      <c r="I55" s="134"/>
      <c r="J55" s="134"/>
      <c r="K55" s="134"/>
      <c r="L55" s="134"/>
      <c r="M55" s="134"/>
      <c r="N55" s="134"/>
      <c r="O55" s="134"/>
      <c r="P55" s="134"/>
      <c r="Q55" s="134"/>
      <c r="R55" s="134"/>
      <c r="S55" s="134"/>
      <c r="T55" s="134"/>
      <c r="U55" s="134"/>
      <c r="V55" s="134"/>
      <c r="W55" s="134"/>
      <c r="X55" s="134"/>
      <c r="Y55" s="134"/>
      <c r="Z55" s="134"/>
      <c r="AA55" s="134"/>
      <c r="AB55" s="134"/>
      <c r="AC55" s="134"/>
      <c r="AD55" s="134"/>
      <c r="AE55" s="134"/>
      <c r="AF55" s="134"/>
      <c r="AG55" s="134"/>
      <c r="AH55" s="134"/>
      <c r="AI55" s="134"/>
      <c r="AJ55" s="134"/>
      <c r="AK55" s="134"/>
      <c r="AL55" s="134"/>
      <c r="AM55" s="134"/>
      <c r="AN55" s="134"/>
      <c r="AO55" s="134"/>
      <c r="AP55" s="134"/>
      <c r="AQ55" s="134"/>
      <c r="AR55" s="134"/>
      <c r="AS55" s="134"/>
      <c r="AT55" s="134"/>
      <c r="AU55" s="134"/>
      <c r="AV55" s="134"/>
      <c r="AW55" s="134"/>
      <c r="AX55" s="134"/>
      <c r="AY55" s="134"/>
      <c r="AZ55" s="134"/>
      <c r="BA55" s="134"/>
      <c r="BB55" s="134"/>
    </row>
    <row r="56" spans="1:54" x14ac:dyDescent="0.4">
      <c r="A56" s="134"/>
      <c r="B56" s="134"/>
      <c r="C56" s="134"/>
      <c r="D56" s="134"/>
      <c r="E56" s="134"/>
      <c r="F56" s="134"/>
      <c r="G56" s="134"/>
      <c r="H56" s="134"/>
      <c r="I56" s="134"/>
      <c r="J56" s="134"/>
      <c r="K56" s="134"/>
      <c r="L56" s="134"/>
      <c r="M56" s="134"/>
      <c r="N56" s="134"/>
      <c r="O56" s="134"/>
      <c r="P56" s="134"/>
      <c r="Q56" s="134"/>
      <c r="R56" s="134"/>
      <c r="S56" s="134"/>
      <c r="T56" s="134"/>
      <c r="U56" s="134"/>
      <c r="V56" s="134"/>
      <c r="W56" s="134"/>
      <c r="X56" s="134"/>
      <c r="Y56" s="134"/>
      <c r="Z56" s="134"/>
      <c r="AA56" s="134"/>
      <c r="AB56" s="134"/>
      <c r="AC56" s="134"/>
      <c r="AD56" s="134"/>
      <c r="AE56" s="134"/>
      <c r="AF56" s="134"/>
      <c r="AG56" s="134"/>
      <c r="AH56" s="134"/>
      <c r="AI56" s="134"/>
      <c r="AJ56" s="134"/>
      <c r="AK56" s="134"/>
      <c r="AL56" s="134"/>
      <c r="AM56" s="134"/>
      <c r="AN56" s="134"/>
      <c r="AO56" s="134"/>
      <c r="AP56" s="134"/>
      <c r="AQ56" s="134"/>
      <c r="AR56" s="134"/>
      <c r="AS56" s="134"/>
      <c r="AT56" s="134"/>
      <c r="AU56" s="134"/>
      <c r="AV56" s="134"/>
      <c r="AW56" s="134"/>
      <c r="AX56" s="134"/>
      <c r="AY56" s="134"/>
      <c r="AZ56" s="134"/>
      <c r="BA56" s="134"/>
      <c r="BB56" s="134"/>
    </row>
  </sheetData>
  <sheetProtection algorithmName="SHA-512" hashValue="fwT3L0RNVwQktlwM6h47EGbW5uzEd/txamM+Bw1BXojwVe9dL112wFEV1gL7ZEmOZqT6w/GSvFgA0ZgFFCg23g==" saltValue="tfCHlv59CKxOtGkuqrdKZQ==" spinCount="100000" sheet="1" objects="1" scenarios="1"/>
  <mergeCells count="70">
    <mergeCell ref="A38:E39"/>
    <mergeCell ref="F38:G39"/>
    <mergeCell ref="I38:L38"/>
    <mergeCell ref="H39:L39"/>
    <mergeCell ref="A34:G34"/>
    <mergeCell ref="I34:L34"/>
    <mergeCell ref="A35:G37"/>
    <mergeCell ref="I35:L35"/>
    <mergeCell ref="I36:L36"/>
    <mergeCell ref="I37:L37"/>
    <mergeCell ref="A27:G29"/>
    <mergeCell ref="I27:L27"/>
    <mergeCell ref="I28:L28"/>
    <mergeCell ref="I29:L29"/>
    <mergeCell ref="A30:E31"/>
    <mergeCell ref="F30:G31"/>
    <mergeCell ref="I30:L30"/>
    <mergeCell ref="H31:L31"/>
    <mergeCell ref="A22:E23"/>
    <mergeCell ref="F22:G23"/>
    <mergeCell ref="I22:L22"/>
    <mergeCell ref="H23:L23"/>
    <mergeCell ref="A26:G26"/>
    <mergeCell ref="I26:L26"/>
    <mergeCell ref="A18:G18"/>
    <mergeCell ref="I18:L18"/>
    <mergeCell ref="A19:G21"/>
    <mergeCell ref="I19:L19"/>
    <mergeCell ref="I20:L20"/>
    <mergeCell ref="I21:L21"/>
    <mergeCell ref="H10:L10"/>
    <mergeCell ref="AD10:AD13"/>
    <mergeCell ref="AE10:AG15"/>
    <mergeCell ref="H14:L14"/>
    <mergeCell ref="H15:L15"/>
    <mergeCell ref="H11:L11"/>
    <mergeCell ref="H12:L12"/>
    <mergeCell ref="H13:L13"/>
    <mergeCell ref="N4:P4"/>
    <mergeCell ref="AC4:AC5"/>
    <mergeCell ref="H8:L8"/>
    <mergeCell ref="AE8:AG8"/>
    <mergeCell ref="H9:L9"/>
    <mergeCell ref="A1:B2"/>
    <mergeCell ref="C1:C2"/>
    <mergeCell ref="F1:J2"/>
    <mergeCell ref="K1:AC2"/>
    <mergeCell ref="H3:L3"/>
    <mergeCell ref="AI12:AN13"/>
    <mergeCell ref="A4:A5"/>
    <mergeCell ref="B4:B5"/>
    <mergeCell ref="C4:C5"/>
    <mergeCell ref="D4:D5"/>
    <mergeCell ref="E4:E5"/>
    <mergeCell ref="AE4:AG6"/>
    <mergeCell ref="A6:A15"/>
    <mergeCell ref="H6:L6"/>
    <mergeCell ref="AC6:AC15"/>
    <mergeCell ref="H7:L7"/>
    <mergeCell ref="AE7:AG7"/>
    <mergeCell ref="F4:F5"/>
    <mergeCell ref="G4:G5"/>
    <mergeCell ref="H4:L5"/>
    <mergeCell ref="M4:M5"/>
    <mergeCell ref="AF2:AG2"/>
    <mergeCell ref="AI4:AN4"/>
    <mergeCell ref="AI6:AN6"/>
    <mergeCell ref="AI10:AN10"/>
    <mergeCell ref="AI11:AN11"/>
    <mergeCell ref="AI1:AN2"/>
  </mergeCells>
  <pageMargins left="0.7" right="0.7" top="0.75" bottom="0.75" header="0.3" footer="0.3"/>
  <pageSetup paperSize="9" scale="6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24</vt:i4>
      </vt:variant>
      <vt:variant>
        <vt:lpstr>Intervalli denominati</vt:lpstr>
      </vt:variant>
      <vt:variant>
        <vt:i4>110</vt:i4>
      </vt:variant>
    </vt:vector>
  </HeadingPairs>
  <TitlesOfParts>
    <vt:vector size="134" baseType="lpstr">
      <vt:lpstr>Start</vt:lpstr>
      <vt:lpstr>DECRETO</vt:lpstr>
      <vt:lpstr>SCHEDE </vt:lpstr>
      <vt:lpstr>RIEPILOGO</vt:lpstr>
      <vt:lpstr>1998-99</vt:lpstr>
      <vt:lpstr>1999-00</vt:lpstr>
      <vt:lpstr>2000-01</vt:lpstr>
      <vt:lpstr>2001-02</vt:lpstr>
      <vt:lpstr>2002-03</vt:lpstr>
      <vt:lpstr>2003-04</vt:lpstr>
      <vt:lpstr>2004-05</vt:lpstr>
      <vt:lpstr>2005-06</vt:lpstr>
      <vt:lpstr>2008-09</vt:lpstr>
      <vt:lpstr>2016-17</vt:lpstr>
      <vt:lpstr>2017-18</vt:lpstr>
      <vt:lpstr>2018-19</vt:lpstr>
      <vt:lpstr>2019-20</vt:lpstr>
      <vt:lpstr>2020-21</vt:lpstr>
      <vt:lpstr>A14</vt:lpstr>
      <vt:lpstr>A15</vt:lpstr>
      <vt:lpstr>A16</vt:lpstr>
      <vt:lpstr>A17</vt:lpstr>
      <vt:lpstr>A18</vt:lpstr>
      <vt:lpstr>A19</vt:lpstr>
      <vt:lpstr>'2001-02'!A.S.</vt:lpstr>
      <vt:lpstr>'1998-99'!ANNO</vt:lpstr>
      <vt:lpstr>'1998-99'!Anno_1</vt:lpstr>
      <vt:lpstr>'1999-00'!Anno_1</vt:lpstr>
      <vt:lpstr>'2000-01'!Anno_1</vt:lpstr>
      <vt:lpstr>'2001-02'!Anno_1</vt:lpstr>
      <vt:lpstr>'2002-03'!Anno_1</vt:lpstr>
      <vt:lpstr>'2003-04'!Anno_1</vt:lpstr>
      <vt:lpstr>'2004-05'!Anno_1</vt:lpstr>
      <vt:lpstr>'2005-06'!Anno_1</vt:lpstr>
      <vt:lpstr>'2008-09'!Anno_1</vt:lpstr>
      <vt:lpstr>'2016-17'!Anno_1</vt:lpstr>
      <vt:lpstr>'2017-18'!Anno_1</vt:lpstr>
      <vt:lpstr>'2018-19'!Anno_1</vt:lpstr>
      <vt:lpstr>'2019-20'!Anno_1</vt:lpstr>
      <vt:lpstr>'2020-21'!Anno_1</vt:lpstr>
      <vt:lpstr>'A14'!Anno_1</vt:lpstr>
      <vt:lpstr>'A15'!Anno_1</vt:lpstr>
      <vt:lpstr>'A16'!Anno_1</vt:lpstr>
      <vt:lpstr>'A17'!Anno_1</vt:lpstr>
      <vt:lpstr>'A18'!Anno_1</vt:lpstr>
      <vt:lpstr>'A19'!Anno_1</vt:lpstr>
      <vt:lpstr>'1998-99'!Area_stampa</vt:lpstr>
      <vt:lpstr>'1999-00'!Area_stampa</vt:lpstr>
      <vt:lpstr>'2000-01'!Area_stampa</vt:lpstr>
      <vt:lpstr>'2001-02'!Area_stampa</vt:lpstr>
      <vt:lpstr>'2002-03'!Area_stampa</vt:lpstr>
      <vt:lpstr>'2003-04'!Area_stampa</vt:lpstr>
      <vt:lpstr>'2004-05'!Area_stampa</vt:lpstr>
      <vt:lpstr>'2005-06'!Area_stampa</vt:lpstr>
      <vt:lpstr>'2008-09'!Area_stampa</vt:lpstr>
      <vt:lpstr>'2016-17'!Area_stampa</vt:lpstr>
      <vt:lpstr>'2017-18'!Area_stampa</vt:lpstr>
      <vt:lpstr>'2018-19'!Area_stampa</vt:lpstr>
      <vt:lpstr>'2019-20'!Area_stampa</vt:lpstr>
      <vt:lpstr>'2020-21'!Area_stampa</vt:lpstr>
      <vt:lpstr>'A14'!Area_stampa</vt:lpstr>
      <vt:lpstr>'A15'!Area_stampa</vt:lpstr>
      <vt:lpstr>'A16'!Area_stampa</vt:lpstr>
      <vt:lpstr>'A17'!Area_stampa</vt:lpstr>
      <vt:lpstr>'A18'!Area_stampa</vt:lpstr>
      <vt:lpstr>'A19'!Area_stampa</vt:lpstr>
      <vt:lpstr>DECRETO!Area_stampa</vt:lpstr>
      <vt:lpstr>RIEPILOGO!Area_stampa</vt:lpstr>
      <vt:lpstr>'1998-99'!data_1</vt:lpstr>
      <vt:lpstr>'1999-00'!data_1</vt:lpstr>
      <vt:lpstr>'2000-01'!data_1</vt:lpstr>
      <vt:lpstr>'2001-02'!data_1</vt:lpstr>
      <vt:lpstr>'2002-03'!data_1</vt:lpstr>
      <vt:lpstr>'2003-04'!data_1</vt:lpstr>
      <vt:lpstr>'2004-05'!data_1</vt:lpstr>
      <vt:lpstr>'2005-06'!data_1</vt:lpstr>
      <vt:lpstr>'2008-09'!data_1</vt:lpstr>
      <vt:lpstr>'2016-17'!data_1</vt:lpstr>
      <vt:lpstr>'2017-18'!data_1</vt:lpstr>
      <vt:lpstr>'2018-19'!data_1</vt:lpstr>
      <vt:lpstr>'2019-20'!data_1</vt:lpstr>
      <vt:lpstr>'2020-21'!data_1</vt:lpstr>
      <vt:lpstr>'A14'!data_1</vt:lpstr>
      <vt:lpstr>'A15'!data_1</vt:lpstr>
      <vt:lpstr>'A16'!data_1</vt:lpstr>
      <vt:lpstr>'A17'!data_1</vt:lpstr>
      <vt:lpstr>'A18'!data_1</vt:lpstr>
      <vt:lpstr>'A19'!data_1</vt:lpstr>
      <vt:lpstr>'1998-99'!data_2</vt:lpstr>
      <vt:lpstr>'1999-00'!data_2</vt:lpstr>
      <vt:lpstr>'2000-01'!data_2</vt:lpstr>
      <vt:lpstr>'2001-02'!data_2</vt:lpstr>
      <vt:lpstr>'2002-03'!data_2</vt:lpstr>
      <vt:lpstr>'2003-04'!data_2</vt:lpstr>
      <vt:lpstr>'2004-05'!data_2</vt:lpstr>
      <vt:lpstr>'2005-06'!data_2</vt:lpstr>
      <vt:lpstr>'2008-09'!data_2</vt:lpstr>
      <vt:lpstr>'2016-17'!data_2</vt:lpstr>
      <vt:lpstr>'2017-18'!data_2</vt:lpstr>
      <vt:lpstr>'2018-19'!data_2</vt:lpstr>
      <vt:lpstr>'2019-20'!data_2</vt:lpstr>
      <vt:lpstr>'2020-21'!data_2</vt:lpstr>
      <vt:lpstr>'A14'!data_2</vt:lpstr>
      <vt:lpstr>'A15'!data_2</vt:lpstr>
      <vt:lpstr>'A16'!data_2</vt:lpstr>
      <vt:lpstr>'A17'!data_2</vt:lpstr>
      <vt:lpstr>'A18'!data_2</vt:lpstr>
      <vt:lpstr>'A19'!data_2</vt:lpstr>
      <vt:lpstr>RIEPILOGO</vt:lpstr>
      <vt:lpstr>'SCHEDE '!SCHEDA_AA</vt:lpstr>
      <vt:lpstr>'SCHEDE '!SCHEDA_AT</vt:lpstr>
      <vt:lpstr>'SCHEDE '!SCHEDA_CS</vt:lpstr>
      <vt:lpstr>'1998-99'!SERVIZI_ASSAMM</vt:lpstr>
      <vt:lpstr>'1998-99'!STAMPA</vt:lpstr>
      <vt:lpstr>'1999-00'!STAMPA</vt:lpstr>
      <vt:lpstr>'2001-02'!STAMPA</vt:lpstr>
      <vt:lpstr>'2002-03'!STAMPA</vt:lpstr>
      <vt:lpstr>'2003-04'!STAMPA</vt:lpstr>
      <vt:lpstr>'2004-05'!STAMPA</vt:lpstr>
      <vt:lpstr>'2005-06'!STAMPA</vt:lpstr>
      <vt:lpstr>'2008-09'!STAMPA</vt:lpstr>
      <vt:lpstr>'2016-17'!STAMPA</vt:lpstr>
      <vt:lpstr>'2017-18'!STAMPA</vt:lpstr>
      <vt:lpstr>'2018-19'!STAMPA</vt:lpstr>
      <vt:lpstr>'2019-20'!STAMPA</vt:lpstr>
      <vt:lpstr>'2020-21'!STAMPA</vt:lpstr>
      <vt:lpstr>'A14'!STAMPA</vt:lpstr>
      <vt:lpstr>'A15'!STAMPA</vt:lpstr>
      <vt:lpstr>'A16'!STAMPA</vt:lpstr>
      <vt:lpstr>'A17'!STAMPA</vt:lpstr>
      <vt:lpstr>'A18'!STAMPA</vt:lpstr>
      <vt:lpstr>'A19'!STAMPA</vt:lpstr>
      <vt:lpstr>'2001-02'!STAMPA1</vt:lpstr>
      <vt:lpstr>Start!versione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walter scarciglia - ws59@libero.it</dc:creator>
  <cp:lastModifiedBy>Walter Scarciglia</cp:lastModifiedBy>
  <cp:lastPrinted>2021-10-02T09:27:16Z</cp:lastPrinted>
  <dcterms:created xsi:type="dcterms:W3CDTF">2021-04-10T12:18:14Z</dcterms:created>
  <dcterms:modified xsi:type="dcterms:W3CDTF">2022-04-14T14:32:42Z</dcterms:modified>
</cp:coreProperties>
</file>