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63"/>
  </bookViews>
  <sheets>
    <sheet name="PA con avanzo al 31.12.2020" sheetId="2" r:id="rId1"/>
    <sheet name="PA con avanzo al ..11.20" sheetId="4" r:id="rId2"/>
  </sheets>
  <definedNames>
    <definedName name="_xlnm.Print_Area" localSheetId="1">'PA con avanzo al ..11.20'!$A$1:$P$43</definedName>
    <definedName name="_xlnm.Print_Area" localSheetId="0">'PA con avanzo al 31.12.2020'!$A$2:$Q$50</definedName>
  </definedNames>
  <calcPr calcId="145621"/>
</workbook>
</file>

<file path=xl/calcChain.xml><?xml version="1.0" encoding="utf-8"?>
<calcChain xmlns="http://schemas.openxmlformats.org/spreadsheetml/2006/main">
  <c r="N3" i="4" l="1"/>
  <c r="N4" i="4"/>
  <c r="N5" i="4"/>
  <c r="O5" i="4"/>
  <c r="N6" i="4"/>
  <c r="O6" i="4"/>
  <c r="N7" i="4"/>
  <c r="N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P33" i="4"/>
  <c r="G3" i="4"/>
  <c r="O34" i="4" l="1"/>
  <c r="O36" i="4" s="1"/>
  <c r="O38" i="4" s="1"/>
  <c r="G4" i="2"/>
  <c r="C35" i="2"/>
  <c r="B33" i="4" l="1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" i="4"/>
  <c r="B5" i="4"/>
  <c r="B4" i="4"/>
  <c r="B3" i="4"/>
  <c r="P36" i="2"/>
  <c r="B36" i="2"/>
  <c r="B34" i="4" l="1"/>
  <c r="D8" i="2"/>
  <c r="D35" i="2" s="1"/>
  <c r="B5" i="2"/>
  <c r="B6" i="2"/>
  <c r="B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L33" i="4" l="1"/>
  <c r="I4" i="2" l="1"/>
  <c r="I3" i="4"/>
  <c r="P3" i="4" s="1"/>
  <c r="D43" i="4"/>
  <c r="L35" i="4"/>
  <c r="J34" i="4"/>
  <c r="J36" i="4" s="1"/>
  <c r="D34" i="4"/>
  <c r="C34" i="4"/>
  <c r="I32" i="4"/>
  <c r="G31" i="4"/>
  <c r="I30" i="4"/>
  <c r="I29" i="4"/>
  <c r="I28" i="4"/>
  <c r="L28" i="4" s="1"/>
  <c r="I27" i="4"/>
  <c r="L27" i="4" s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G13" i="4"/>
  <c r="G12" i="4"/>
  <c r="G11" i="4"/>
  <c r="G10" i="4"/>
  <c r="G9" i="4"/>
  <c r="G8" i="4"/>
  <c r="I7" i="4"/>
  <c r="I6" i="4"/>
  <c r="G5" i="4"/>
  <c r="G4" i="4"/>
  <c r="I30" i="2"/>
  <c r="P30" i="2" s="1"/>
  <c r="B43" i="2"/>
  <c r="K35" i="2"/>
  <c r="K37" i="2" s="1"/>
  <c r="D37" i="2"/>
  <c r="P34" i="2"/>
  <c r="I33" i="2"/>
  <c r="P33" i="2" s="1"/>
  <c r="G32" i="2"/>
  <c r="P32" i="2" s="1"/>
  <c r="I31" i="2"/>
  <c r="P31" i="2" s="1"/>
  <c r="I29" i="2"/>
  <c r="P29" i="2" s="1"/>
  <c r="I28" i="2"/>
  <c r="P28" i="2" s="1"/>
  <c r="I27" i="2"/>
  <c r="P27" i="2" s="1"/>
  <c r="I26" i="2"/>
  <c r="P26" i="2" s="1"/>
  <c r="I25" i="2"/>
  <c r="P25" i="2" s="1"/>
  <c r="I24" i="2"/>
  <c r="P24" i="2" s="1"/>
  <c r="I23" i="2"/>
  <c r="P23" i="2" s="1"/>
  <c r="I22" i="2"/>
  <c r="P22" i="2" s="1"/>
  <c r="I21" i="2"/>
  <c r="P21" i="2" s="1"/>
  <c r="I20" i="2"/>
  <c r="P20" i="2" s="1"/>
  <c r="I19" i="2"/>
  <c r="P19" i="2" s="1"/>
  <c r="I18" i="2"/>
  <c r="P18" i="2" s="1"/>
  <c r="I17" i="2"/>
  <c r="P17" i="2" s="1"/>
  <c r="I16" i="2"/>
  <c r="P16" i="2" s="1"/>
  <c r="I15" i="2"/>
  <c r="P15" i="2" s="1"/>
  <c r="G14" i="2"/>
  <c r="P14" i="2" s="1"/>
  <c r="G13" i="2"/>
  <c r="P13" i="2" s="1"/>
  <c r="G12" i="2"/>
  <c r="P12" i="2" s="1"/>
  <c r="G11" i="2"/>
  <c r="P11" i="2" s="1"/>
  <c r="G10" i="2"/>
  <c r="P10" i="2" s="1"/>
  <c r="G9" i="2"/>
  <c r="P9" i="2" s="1"/>
  <c r="I8" i="2"/>
  <c r="P8" i="2" s="1"/>
  <c r="I7" i="2"/>
  <c r="P7" i="2" s="1"/>
  <c r="G6" i="2"/>
  <c r="P6" i="2" s="1"/>
  <c r="G5" i="2"/>
  <c r="P5" i="2" s="1"/>
  <c r="L4" i="4" l="1"/>
  <c r="P4" i="4"/>
  <c r="L6" i="4"/>
  <c r="P6" i="4"/>
  <c r="L8" i="4"/>
  <c r="P8" i="4"/>
  <c r="L10" i="4"/>
  <c r="P10" i="4"/>
  <c r="L12" i="4"/>
  <c r="P12" i="4"/>
  <c r="L14" i="4"/>
  <c r="P14" i="4"/>
  <c r="L16" i="4"/>
  <c r="P16" i="4"/>
  <c r="L18" i="4"/>
  <c r="P18" i="4"/>
  <c r="L20" i="4"/>
  <c r="P20" i="4"/>
  <c r="L22" i="4"/>
  <c r="P22" i="4"/>
  <c r="L24" i="4"/>
  <c r="P24" i="4"/>
  <c r="L26" i="4"/>
  <c r="P26" i="4"/>
  <c r="L30" i="4"/>
  <c r="P30" i="4"/>
  <c r="L32" i="4"/>
  <c r="P32" i="4"/>
  <c r="L5" i="4"/>
  <c r="P5" i="4"/>
  <c r="L7" i="4"/>
  <c r="P7" i="4"/>
  <c r="L9" i="4"/>
  <c r="P9" i="4"/>
  <c r="L11" i="4"/>
  <c r="P11" i="4"/>
  <c r="L13" i="4"/>
  <c r="P13" i="4"/>
  <c r="L15" i="4"/>
  <c r="P15" i="4"/>
  <c r="L17" i="4"/>
  <c r="P17" i="4"/>
  <c r="L19" i="4"/>
  <c r="P19" i="4"/>
  <c r="L21" i="4"/>
  <c r="P21" i="4"/>
  <c r="L23" i="4"/>
  <c r="P23" i="4"/>
  <c r="L25" i="4"/>
  <c r="P25" i="4"/>
  <c r="L29" i="4"/>
  <c r="P29" i="4"/>
  <c r="L31" i="4"/>
  <c r="P31" i="4"/>
  <c r="L3" i="4"/>
  <c r="L34" i="4" s="1"/>
  <c r="L36" i="4" s="1"/>
  <c r="I34" i="4"/>
  <c r="I35" i="2"/>
  <c r="C36" i="4"/>
  <c r="D38" i="4" s="1"/>
  <c r="G34" i="4"/>
  <c r="P34" i="4" l="1"/>
  <c r="P36" i="4" s="1"/>
  <c r="G36" i="4"/>
  <c r="J38" i="4" s="1"/>
  <c r="Q2" i="4"/>
  <c r="C37" i="2"/>
  <c r="B4" i="2"/>
  <c r="B35" i="2" s="1"/>
  <c r="B37" i="2" s="1"/>
  <c r="B39" i="2" s="1"/>
  <c r="G35" i="2"/>
  <c r="G37" i="2" s="1"/>
  <c r="P4" i="2"/>
  <c r="P35" i="2" s="1"/>
  <c r="P37" i="2" s="1"/>
</calcChain>
</file>

<file path=xl/sharedStrings.xml><?xml version="1.0" encoding="utf-8"?>
<sst xmlns="http://schemas.openxmlformats.org/spreadsheetml/2006/main" count="221" uniqueCount="80">
  <si>
    <t>PROGETTO ATTIVITA'</t>
  </si>
  <si>
    <t>R98</t>
  </si>
  <si>
    <t>Z01 DISPONIBILITA' DA PROGRAMMARE</t>
  </si>
  <si>
    <t>TOTALE AVANZO</t>
  </si>
  <si>
    <t>TOTALE AVANZO DA SCHEDE</t>
  </si>
  <si>
    <t>A01/2</t>
  </si>
  <si>
    <t>A01/3</t>
  </si>
  <si>
    <t>A03/3</t>
  </si>
  <si>
    <t>A03/4</t>
  </si>
  <si>
    <t>A03/5</t>
  </si>
  <si>
    <t>A03/6</t>
  </si>
  <si>
    <t>P1/2</t>
  </si>
  <si>
    <t>P2/1</t>
  </si>
  <si>
    <t>P2/2</t>
  </si>
  <si>
    <t>P2/3</t>
  </si>
  <si>
    <t>P2/7</t>
  </si>
  <si>
    <t>P2/8</t>
  </si>
  <si>
    <t>P4/1</t>
  </si>
  <si>
    <t>P4/2</t>
  </si>
  <si>
    <t>TOTALE RADIAZIONI</t>
  </si>
  <si>
    <t>TOTALE AVANZO DA RIUTILIZZARE NEL PA 2020</t>
  </si>
  <si>
    <t>Variazioni sull'avanzo</t>
  </si>
  <si>
    <t>RESIDUO ATTIVO</t>
  </si>
  <si>
    <t>Totale residui radiati</t>
  </si>
  <si>
    <t>A01/01 Funz. Gener.</t>
  </si>
  <si>
    <t>A01/4</t>
  </si>
  <si>
    <t>A01/7</t>
  </si>
  <si>
    <t>A03/8</t>
  </si>
  <si>
    <t>A03/11</t>
  </si>
  <si>
    <t>A03/12</t>
  </si>
  <si>
    <t>A03/13</t>
  </si>
  <si>
    <t>P2/5</t>
  </si>
  <si>
    <t>P2/10</t>
  </si>
  <si>
    <t>Funzionamento amm. did. PA 2021 nota prot. ____</t>
  </si>
  <si>
    <t>P02\07</t>
  </si>
  <si>
    <t>P02\08</t>
  </si>
  <si>
    <t>A02/1 Funz. Amm.</t>
  </si>
  <si>
    <t>A03/1 Fuz. Did.</t>
  </si>
  <si>
    <t>A05/2 Visite e Viaggi</t>
  </si>
  <si>
    <t>A05/3 Visite e Viaggi</t>
  </si>
  <si>
    <t>A06 Orientam.</t>
  </si>
  <si>
    <t>P1/1 Progetti</t>
  </si>
  <si>
    <t xml:space="preserve">  PA 2021 </t>
  </si>
  <si>
    <t xml:space="preserve">TOTALE SCHEDE P.A. 2021 </t>
  </si>
  <si>
    <t xml:space="preserve">  PA 2021 predisposto al ...11.2020</t>
  </si>
  <si>
    <t>AVANZO DA SCHEDE al 31/12/2020</t>
  </si>
  <si>
    <t>01\01</t>
  </si>
  <si>
    <t>01\02</t>
  </si>
  <si>
    <t xml:space="preserve">TOTALE AVANZO RIUTILIZZATO  PA 2021 </t>
  </si>
  <si>
    <r>
      <t xml:space="preserve">NON Vincolato    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</si>
  <si>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     </t>
    </r>
    <r>
      <rPr>
        <b/>
        <sz val="11"/>
        <color rgb="FFFF0000"/>
        <rFont val="Calibri"/>
        <family val="2"/>
        <scheme val="minor"/>
      </rPr>
      <t xml:space="preserve"> Vincolato   </t>
    </r>
  </si>
  <si>
    <t>P2/9</t>
  </si>
  <si>
    <t xml:space="preserve">  PA 2021 dopo variazioni all'avanzo</t>
  </si>
  <si>
    <t>Altre Entrate (da Enti Pubblici e/o privati</t>
  </si>
  <si>
    <t xml:space="preserve">Residua disponibilità finanziaria </t>
  </si>
  <si>
    <t xml:space="preserve">TOTALE SCHEDE B           P.A. 2021 </t>
  </si>
  <si>
    <t>Variazione residuo Attivo</t>
  </si>
  <si>
    <t>Totale Variazione residui Attivi</t>
  </si>
  <si>
    <t xml:space="preserve">TOTALE variazione residui attivi </t>
  </si>
  <si>
    <t>Previsione di entrata</t>
  </si>
  <si>
    <t>03\01</t>
  </si>
  <si>
    <t>Funzionamento amm. did. PA 2021 nota prot. 23072</t>
  </si>
  <si>
    <t xml:space="preserve">A01/01 </t>
  </si>
  <si>
    <t xml:space="preserve">A02/1 </t>
  </si>
  <si>
    <t xml:space="preserve">A03/1 </t>
  </si>
  <si>
    <t>05\04</t>
  </si>
  <si>
    <t>Totale modello A PA 2021</t>
  </si>
  <si>
    <t>DETERMINAZIONE AVANZO DI AMMINISTRAZIONE PRESUNTO AL .../11/2020</t>
  </si>
  <si>
    <r>
      <t xml:space="preserve">R98 </t>
    </r>
    <r>
      <rPr>
        <sz val="8"/>
        <color theme="1"/>
        <rFont val="Calibri"/>
        <family val="2"/>
        <scheme val="minor"/>
      </rPr>
      <t>(fondo di riserva)</t>
    </r>
  </si>
  <si>
    <t>TOTALE AVANZO DA RIUTILIZZARE NEL PA 2021</t>
  </si>
  <si>
    <t>06\04</t>
  </si>
  <si>
    <t>Altre Entrate (già comunicate) es. fondi per compensi a  revisori (nota prot. 23072)</t>
  </si>
  <si>
    <t>DETERMINAZIONE AVANZO DI AMMINISTRAZIONE AL 31/12/2020            Per Programma Annuale predisposto a gennaio</t>
  </si>
  <si>
    <r>
      <t xml:space="preserve">PROGETTO ATTIVITA' </t>
    </r>
    <r>
      <rPr>
        <sz val="8"/>
        <color theme="1"/>
        <rFont val="Calibri"/>
        <family val="2"/>
        <scheme val="minor"/>
      </rPr>
      <t xml:space="preserve"> (Modelli I Conto Consuntivo 2020)</t>
    </r>
  </si>
  <si>
    <r>
      <t xml:space="preserve">Residua disponibilità finanziaria </t>
    </r>
    <r>
      <rPr>
        <sz val="8"/>
        <color theme="1"/>
        <rFont val="Calibri"/>
        <family val="2"/>
        <scheme val="minor"/>
      </rPr>
      <t>(colonna g ultima riga)</t>
    </r>
  </si>
  <si>
    <t>TOTALE generale avanzo</t>
  </si>
  <si>
    <t>Z01 DISPONIBILITA' DA PROGRAMMARE*</t>
  </si>
  <si>
    <t>*Z01 contiene i fondi disponibili e non programmati, spesso  crediti verso lo Stato degli anni precedenti (diventati negli anni "di dubbia esigibilità)</t>
  </si>
  <si>
    <t>vincolato</t>
  </si>
  <si>
    <t>non vincolato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</si>
</sst>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_ ;[Red]\-#,##0.00\ 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164" fontId="0" fillId="2" borderId="0" xfId="0" applyNumberFormat="1" applyFill="1" applyBorder="1"/>
    <xf numFmtId="0" fontId="1" fillId="0" borderId="4" xfId="0" applyFont="1" applyBorder="1" applyAlignment="1"/>
    <xf numFmtId="164" fontId="6" fillId="0" borderId="1" xfId="0" applyNumberFormat="1" applyFont="1" applyBorder="1"/>
    <xf numFmtId="164" fontId="5" fillId="0" borderId="1" xfId="0" applyNumberFormat="1" applyFont="1" applyBorder="1"/>
    <xf numFmtId="0" fontId="8" fillId="0" borderId="2" xfId="0" applyFont="1" applyBorder="1" applyAlignment="1">
      <alignment horizontal="left" wrapText="1"/>
    </xf>
    <xf numFmtId="164" fontId="10" fillId="0" borderId="1" xfId="0" applyNumberFormat="1" applyFont="1" applyBorder="1"/>
    <xf numFmtId="0" fontId="8" fillId="0" borderId="7" xfId="0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4" fillId="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6" fillId="2" borderId="1" xfId="0" applyNumberFormat="1" applyFont="1" applyFill="1" applyBorder="1"/>
    <xf numFmtId="164" fontId="11" fillId="2" borderId="1" xfId="0" applyNumberFormat="1" applyFont="1" applyFill="1" applyBorder="1"/>
    <xf numFmtId="164" fontId="12" fillId="0" borderId="1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horizontal="right" vertical="top" wrapText="1"/>
    </xf>
    <xf numFmtId="164" fontId="10" fillId="0" borderId="0" xfId="0" applyNumberFormat="1" applyFont="1" applyBorder="1"/>
    <xf numFmtId="164" fontId="2" fillId="0" borderId="11" xfId="0" applyNumberFormat="1" applyFont="1" applyBorder="1"/>
    <xf numFmtId="2" fontId="6" fillId="0" borderId="16" xfId="0" applyNumberFormat="1" applyFont="1" applyBorder="1"/>
    <xf numFmtId="164" fontId="0" fillId="0" borderId="17" xfId="0" applyNumberFormat="1" applyBorder="1"/>
    <xf numFmtId="2" fontId="11" fillId="0" borderId="16" xfId="0" applyNumberFormat="1" applyFont="1" applyBorder="1"/>
    <xf numFmtId="2" fontId="0" fillId="0" borderId="16" xfId="0" applyNumberForma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15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12" xfId="0" applyNumberFormat="1" applyFont="1" applyBorder="1"/>
    <xf numFmtId="164" fontId="6" fillId="0" borderId="9" xfId="0" applyNumberFormat="1" applyFont="1" applyBorder="1"/>
    <xf numFmtId="0" fontId="0" fillId="0" borderId="24" xfId="0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27" xfId="0" applyBorder="1"/>
    <xf numFmtId="164" fontId="11" fillId="0" borderId="28" xfId="0" applyNumberFormat="1" applyFont="1" applyBorder="1"/>
    <xf numFmtId="0" fontId="0" fillId="0" borderId="16" xfId="0" applyBorder="1"/>
    <xf numFmtId="0" fontId="0" fillId="0" borderId="17" xfId="0" applyBorder="1"/>
    <xf numFmtId="164" fontId="11" fillId="2" borderId="17" xfId="0" applyNumberFormat="1" applyFont="1" applyFill="1" applyBorder="1"/>
    <xf numFmtId="164" fontId="11" fillId="0" borderId="17" xfId="0" applyNumberFormat="1" applyFont="1" applyBorder="1"/>
    <xf numFmtId="0" fontId="8" fillId="0" borderId="29" xfId="0" applyFont="1" applyBorder="1" applyAlignment="1">
      <alignment horizontal="left" vertical="top" wrapText="1"/>
    </xf>
    <xf numFmtId="164" fontId="2" fillId="0" borderId="30" xfId="0" applyNumberFormat="1" applyFont="1" applyBorder="1"/>
    <xf numFmtId="0" fontId="8" fillId="0" borderId="29" xfId="0" applyFont="1" applyBorder="1" applyAlignment="1">
      <alignment horizontal="left" wrapText="1"/>
    </xf>
    <xf numFmtId="164" fontId="2" fillId="0" borderId="17" xfId="0" applyNumberFormat="1" applyFont="1" applyBorder="1"/>
    <xf numFmtId="0" fontId="8" fillId="0" borderId="16" xfId="0" applyFont="1" applyBorder="1"/>
    <xf numFmtId="0" fontId="7" fillId="0" borderId="16" xfId="0" applyFont="1" applyBorder="1" applyAlignment="1">
      <alignment horizontal="left" vertical="center" wrapText="1"/>
    </xf>
    <xf numFmtId="0" fontId="2" fillId="0" borderId="0" xfId="0" applyFont="1" applyBorder="1"/>
    <xf numFmtId="164" fontId="2" fillId="0" borderId="17" xfId="0" applyNumberFormat="1" applyFont="1" applyBorder="1" applyAlignment="1">
      <alignment vertical="center"/>
    </xf>
    <xf numFmtId="0" fontId="7" fillId="0" borderId="3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2" fontId="6" fillId="0" borderId="27" xfId="0" applyNumberFormat="1" applyFont="1" applyBorder="1"/>
    <xf numFmtId="164" fontId="0" fillId="0" borderId="9" xfId="0" applyNumberFormat="1" applyBorder="1"/>
    <xf numFmtId="164" fontId="0" fillId="0" borderId="28" xfId="0" applyNumberFormat="1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164" fontId="10" fillId="0" borderId="17" xfId="0" applyNumberFormat="1" applyFont="1" applyBorder="1"/>
    <xf numFmtId="164" fontId="3" fillId="0" borderId="17" xfId="0" applyNumberFormat="1" applyFont="1" applyBorder="1"/>
    <xf numFmtId="0" fontId="9" fillId="0" borderId="29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164" fontId="5" fillId="0" borderId="19" xfId="0" applyNumberFormat="1" applyFont="1" applyBorder="1"/>
    <xf numFmtId="0" fontId="0" fillId="0" borderId="20" xfId="0" applyBorder="1"/>
    <xf numFmtId="164" fontId="15" fillId="0" borderId="8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/>
    <xf numFmtId="164" fontId="6" fillId="0" borderId="17" xfId="0" applyNumberFormat="1" applyFont="1" applyBorder="1"/>
    <xf numFmtId="164" fontId="2" fillId="0" borderId="34" xfId="0" applyNumberFormat="1" applyFont="1" applyBorder="1"/>
    <xf numFmtId="165" fontId="12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4" fontId="11" fillId="0" borderId="9" xfId="0" applyNumberFormat="1" applyFont="1" applyBorder="1"/>
    <xf numFmtId="2" fontId="11" fillId="0" borderId="3" xfId="0" applyNumberFormat="1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164" fontId="0" fillId="0" borderId="40" xfId="0" applyNumberForma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Font="1" applyBorder="1"/>
    <xf numFmtId="164" fontId="12" fillId="0" borderId="21" xfId="0" applyNumberFormat="1" applyFont="1" applyFill="1" applyBorder="1" applyAlignment="1">
      <alignment vertical="center"/>
    </xf>
    <xf numFmtId="165" fontId="12" fillId="2" borderId="36" xfId="0" applyNumberFormat="1" applyFont="1" applyFill="1" applyBorder="1" applyAlignment="1">
      <alignment vertical="center"/>
    </xf>
    <xf numFmtId="165" fontId="12" fillId="2" borderId="37" xfId="0" applyNumberFormat="1" applyFont="1" applyFill="1" applyBorder="1" applyAlignment="1">
      <alignment vertical="center"/>
    </xf>
    <xf numFmtId="165" fontId="12" fillId="2" borderId="43" xfId="0" applyNumberFormat="1" applyFont="1" applyFill="1" applyBorder="1" applyAlignment="1">
      <alignment vertical="center"/>
    </xf>
    <xf numFmtId="164" fontId="11" fillId="2" borderId="2" xfId="0" applyNumberFormat="1" applyFont="1" applyFill="1" applyBorder="1"/>
    <xf numFmtId="164" fontId="5" fillId="0" borderId="16" xfId="0" applyNumberFormat="1" applyFont="1" applyBorder="1"/>
    <xf numFmtId="164" fontId="5" fillId="2" borderId="16" xfId="0" applyNumberFormat="1" applyFont="1" applyFill="1" applyBorder="1"/>
    <xf numFmtId="164" fontId="6" fillId="2" borderId="16" xfId="0" applyNumberFormat="1" applyFont="1" applyFill="1" applyBorder="1"/>
    <xf numFmtId="164" fontId="11" fillId="2" borderId="16" xfId="0" applyNumberFormat="1" applyFont="1" applyFill="1" applyBorder="1"/>
    <xf numFmtId="164" fontId="11" fillId="0" borderId="16" xfId="0" applyNumberFormat="1" applyFont="1" applyBorder="1"/>
    <xf numFmtId="0" fontId="8" fillId="0" borderId="0" xfId="0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/>
    </xf>
    <xf numFmtId="164" fontId="10" fillId="0" borderId="26" xfId="0" applyNumberFormat="1" applyFont="1" applyBorder="1"/>
    <xf numFmtId="164" fontId="0" fillId="0" borderId="2" xfId="0" applyNumberFormat="1" applyBorder="1"/>
    <xf numFmtId="164" fontId="2" fillId="0" borderId="49" xfId="0" applyNumberFormat="1" applyFont="1" applyBorder="1"/>
    <xf numFmtId="164" fontId="10" fillId="0" borderId="56" xfId="0" applyNumberFormat="1" applyFont="1" applyBorder="1"/>
    <xf numFmtId="164" fontId="2" fillId="0" borderId="56" xfId="0" applyNumberFormat="1" applyFont="1" applyBorder="1"/>
    <xf numFmtId="164" fontId="6" fillId="2" borderId="17" xfId="0" applyNumberFormat="1" applyFont="1" applyFill="1" applyBorder="1"/>
    <xf numFmtId="0" fontId="16" fillId="0" borderId="29" xfId="0" applyFont="1" applyBorder="1" applyAlignment="1">
      <alignment horizontal="left" wrapText="1"/>
    </xf>
    <xf numFmtId="0" fontId="8" fillId="0" borderId="48" xfId="0" applyFont="1" applyBorder="1"/>
    <xf numFmtId="164" fontId="10" fillId="0" borderId="20" xfId="0" applyNumberFormat="1" applyFont="1" applyBorder="1" applyAlignment="1">
      <alignment vertical="center"/>
    </xf>
    <xf numFmtId="165" fontId="14" fillId="0" borderId="18" xfId="0" applyNumberFormat="1" applyFont="1" applyFill="1" applyBorder="1" applyAlignment="1">
      <alignment vertical="center"/>
    </xf>
    <xf numFmtId="165" fontId="12" fillId="2" borderId="59" xfId="0" applyNumberFormat="1" applyFont="1" applyFill="1" applyBorder="1" applyAlignment="1">
      <alignment vertical="center"/>
    </xf>
    <xf numFmtId="165" fontId="14" fillId="0" borderId="56" xfId="0" applyNumberFormat="1" applyFont="1" applyFill="1" applyBorder="1" applyAlignment="1">
      <alignment vertical="center"/>
    </xf>
    <xf numFmtId="165" fontId="14" fillId="0" borderId="57" xfId="0" applyNumberFormat="1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12" fillId="0" borderId="48" xfId="0" applyNumberFormat="1" applyFont="1" applyFill="1" applyBorder="1" applyAlignment="1">
      <alignment vertical="center"/>
    </xf>
    <xf numFmtId="164" fontId="11" fillId="0" borderId="50" xfId="0" applyNumberFormat="1" applyFont="1" applyBorder="1"/>
    <xf numFmtId="164" fontId="5" fillId="0" borderId="27" xfId="0" applyNumberFormat="1" applyFont="1" applyBorder="1"/>
    <xf numFmtId="164" fontId="0" fillId="0" borderId="50" xfId="0" applyNumberFormat="1" applyBorder="1"/>
    <xf numFmtId="2" fontId="15" fillId="0" borderId="16" xfId="0" applyNumberFormat="1" applyFont="1" applyBorder="1"/>
    <xf numFmtId="164" fontId="6" fillId="2" borderId="3" xfId="0" applyNumberFormat="1" applyFont="1" applyFill="1" applyBorder="1"/>
    <xf numFmtId="2" fontId="11" fillId="0" borderId="46" xfId="0" applyNumberFormat="1" applyFont="1" applyBorder="1"/>
    <xf numFmtId="164" fontId="2" fillId="0" borderId="9" xfId="0" applyNumberFormat="1" applyFont="1" applyBorder="1"/>
    <xf numFmtId="0" fontId="0" fillId="0" borderId="31" xfId="0" applyBorder="1"/>
    <xf numFmtId="2" fontId="6" fillId="0" borderId="21" xfId="0" applyNumberFormat="1" applyFont="1" applyBorder="1"/>
    <xf numFmtId="164" fontId="6" fillId="0" borderId="58" xfId="0" applyNumberFormat="1" applyFont="1" applyBorder="1"/>
    <xf numFmtId="0" fontId="0" fillId="0" borderId="16" xfId="0" applyFont="1" applyBorder="1"/>
    <xf numFmtId="0" fontId="2" fillId="0" borderId="16" xfId="0" applyFont="1" applyBorder="1"/>
    <xf numFmtId="2" fontId="15" fillId="0" borderId="44" xfId="0" applyNumberFormat="1" applyFont="1" applyBorder="1"/>
    <xf numFmtId="164" fontId="6" fillId="2" borderId="51" xfId="0" applyNumberFormat="1" applyFont="1" applyFill="1" applyBorder="1"/>
    <xf numFmtId="164" fontId="6" fillId="2" borderId="42" xfId="0" applyNumberFormat="1" applyFont="1" applyFill="1" applyBorder="1"/>
    <xf numFmtId="164" fontId="6" fillId="2" borderId="41" xfId="0" applyNumberFormat="1" applyFont="1" applyFill="1" applyBorder="1"/>
    <xf numFmtId="164" fontId="2" fillId="0" borderId="58" xfId="0" applyNumberFormat="1" applyFont="1" applyBorder="1"/>
    <xf numFmtId="164" fontId="0" fillId="0" borderId="16" xfId="0" applyNumberFormat="1" applyBorder="1"/>
    <xf numFmtId="164" fontId="0" fillId="0" borderId="21" xfId="0" applyNumberFormat="1" applyBorder="1"/>
    <xf numFmtId="164" fontId="0" fillId="0" borderId="58" xfId="0" applyNumberFormat="1" applyBorder="1"/>
    <xf numFmtId="0" fontId="0" fillId="0" borderId="52" xfId="0" applyBorder="1"/>
    <xf numFmtId="0" fontId="8" fillId="0" borderId="31" xfId="0" applyFont="1" applyBorder="1" applyAlignment="1">
      <alignment horizontal="left" vertical="top" wrapText="1"/>
    </xf>
    <xf numFmtId="164" fontId="0" fillId="0" borderId="6" xfId="0" applyNumberFormat="1" applyBorder="1"/>
    <xf numFmtId="164" fontId="0" fillId="0" borderId="60" xfId="0" applyNumberFormat="1" applyBorder="1"/>
    <xf numFmtId="164" fontId="2" fillId="0" borderId="60" xfId="0" applyNumberFormat="1" applyFont="1" applyBorder="1"/>
    <xf numFmtId="164" fontId="6" fillId="2" borderId="44" xfId="0" applyNumberFormat="1" applyFont="1" applyFill="1" applyBorder="1"/>
    <xf numFmtId="164" fontId="0" fillId="0" borderId="41" xfId="0" applyNumberFormat="1" applyBorder="1"/>
    <xf numFmtId="164" fontId="2" fillId="0" borderId="62" xfId="0" applyNumberFormat="1" applyFont="1" applyBorder="1"/>
    <xf numFmtId="164" fontId="2" fillId="0" borderId="24" xfId="0" applyNumberFormat="1" applyFont="1" applyBorder="1"/>
    <xf numFmtId="164" fontId="2" fillId="0" borderId="26" xfId="0" applyNumberFormat="1" applyFont="1" applyBorder="1"/>
    <xf numFmtId="164" fontId="0" fillId="0" borderId="44" xfId="0" applyNumberFormat="1" applyBorder="1"/>
    <xf numFmtId="164" fontId="0" fillId="0" borderId="51" xfId="0" applyNumberFormat="1" applyBorder="1"/>
    <xf numFmtId="164" fontId="2" fillId="0" borderId="61" xfId="0" applyNumberFormat="1" applyFont="1" applyBorder="1"/>
    <xf numFmtId="0" fontId="16" fillId="0" borderId="63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8" fillId="0" borderId="38" xfId="0" applyFont="1" applyBorder="1"/>
    <xf numFmtId="0" fontId="7" fillId="0" borderId="3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64" fontId="0" fillId="0" borderId="50" xfId="0" applyNumberFormat="1" applyFont="1" applyBorder="1"/>
    <xf numFmtId="164" fontId="0" fillId="0" borderId="16" xfId="0" applyNumberFormat="1" applyFont="1" applyBorder="1"/>
    <xf numFmtId="164" fontId="0" fillId="0" borderId="2" xfId="0" applyNumberFormat="1" applyFont="1" applyBorder="1"/>
    <xf numFmtId="164" fontId="0" fillId="0" borderId="44" xfId="0" applyNumberFormat="1" applyFont="1" applyBorder="1"/>
    <xf numFmtId="164" fontId="0" fillId="0" borderId="41" xfId="0" applyNumberFormat="1" applyFont="1" applyBorder="1"/>
    <xf numFmtId="0" fontId="7" fillId="0" borderId="49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/>
    </xf>
    <xf numFmtId="164" fontId="10" fillId="0" borderId="39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center"/>
    </xf>
    <xf numFmtId="14" fontId="2" fillId="0" borderId="53" xfId="0" applyNumberFormat="1" applyFont="1" applyBorder="1" applyAlignment="1">
      <alignment horizontal="center" vertical="center"/>
    </xf>
    <xf numFmtId="14" fontId="2" fillId="0" borderId="54" xfId="0" applyNumberFormat="1" applyFont="1" applyBorder="1" applyAlignment="1">
      <alignment horizontal="center" vertical="center"/>
    </xf>
    <xf numFmtId="14" fontId="2" fillId="0" borderId="55" xfId="0" applyNumberFormat="1" applyFont="1" applyBorder="1" applyAlignment="1">
      <alignment horizontal="center" vertical="center"/>
    </xf>
    <xf numFmtId="165" fontId="12" fillId="2" borderId="23" xfId="0" applyNumberFormat="1" applyFont="1" applyFill="1" applyBorder="1" applyAlignment="1">
      <alignment horizontal="left" vertical="center"/>
    </xf>
    <xf numFmtId="165" fontId="12" fillId="2" borderId="39" xfId="0" applyNumberFormat="1" applyFont="1" applyFill="1" applyBorder="1" applyAlignment="1">
      <alignment horizontal="left" vertical="center"/>
    </xf>
    <xf numFmtId="165" fontId="12" fillId="2" borderId="45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/>
    </xf>
    <xf numFmtId="164" fontId="2" fillId="0" borderId="31" xfId="0" applyNumberFormat="1" applyFont="1" applyBorder="1" applyAlignment="1">
      <alignment horizontal="right"/>
    </xf>
    <xf numFmtId="0" fontId="0" fillId="0" borderId="33" xfId="0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/>
    </xf>
    <xf numFmtId="164" fontId="10" fillId="0" borderId="3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120" zoomScaleNormal="120" workbookViewId="0">
      <selection activeCell="Q37" sqref="Q37"/>
    </sheetView>
  </sheetViews>
  <sheetFormatPr defaultRowHeight="15" x14ac:dyDescent="0.25"/>
  <cols>
    <col min="1" max="1" width="19.7109375" customWidth="1"/>
    <col min="2" max="2" width="14.140625" customWidth="1"/>
    <col min="3" max="3" width="12.85546875" customWidth="1"/>
    <col min="4" max="4" width="12.7109375" customWidth="1"/>
    <col min="5" max="5" width="3.7109375" customWidth="1"/>
    <col min="6" max="6" width="6.140625" customWidth="1"/>
    <col min="7" max="7" width="12.140625" customWidth="1"/>
    <col min="8" max="8" width="7.140625" customWidth="1"/>
    <col min="9" max="9" width="11.5703125" customWidth="1"/>
    <col min="10" max="10" width="5.5703125" customWidth="1"/>
    <col min="11" max="11" width="13.28515625" customWidth="1"/>
    <col min="12" max="12" width="5" customWidth="1"/>
    <col min="13" max="13" width="14.28515625" customWidth="1"/>
    <col min="14" max="14" width="6.28515625" customWidth="1"/>
    <col min="15" max="15" width="11.7109375" customWidth="1"/>
    <col min="16" max="16" width="14.7109375" customWidth="1"/>
    <col min="17" max="17" width="17.140625" customWidth="1"/>
    <col min="18" max="19" width="11.5703125" bestFit="1" customWidth="1"/>
  </cols>
  <sheetData>
    <row r="1" spans="1:17" ht="15.75" thickBot="1" x14ac:dyDescent="0.3"/>
    <row r="2" spans="1:17" ht="29.25" customHeight="1" thickBot="1" x14ac:dyDescent="0.4">
      <c r="A2" s="175" t="s">
        <v>72</v>
      </c>
      <c r="B2" s="176"/>
      <c r="C2" s="176"/>
      <c r="D2" s="177"/>
      <c r="E2" s="14"/>
      <c r="F2" s="184" t="s">
        <v>42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/>
    </row>
    <row r="3" spans="1:17" s="1" customFormat="1" ht="73.5" customHeight="1" thickBot="1" x14ac:dyDescent="0.3">
      <c r="A3" s="47" t="s">
        <v>73</v>
      </c>
      <c r="B3" s="69" t="s">
        <v>74</v>
      </c>
      <c r="C3" s="48" t="s">
        <v>49</v>
      </c>
      <c r="D3" s="49" t="s">
        <v>50</v>
      </c>
      <c r="E3" s="11"/>
      <c r="F3" s="178" t="s">
        <v>48</v>
      </c>
      <c r="G3" s="179"/>
      <c r="H3" s="180"/>
      <c r="I3" s="180"/>
      <c r="J3" s="190" t="s">
        <v>61</v>
      </c>
      <c r="K3" s="191"/>
      <c r="L3" s="180" t="s">
        <v>71</v>
      </c>
      <c r="M3" s="180"/>
      <c r="N3" s="190" t="s">
        <v>59</v>
      </c>
      <c r="O3" s="191"/>
      <c r="P3" s="180" t="s">
        <v>55</v>
      </c>
      <c r="Q3" s="191"/>
    </row>
    <row r="4" spans="1:17" x14ac:dyDescent="0.25">
      <c r="A4" s="50" t="s">
        <v>24</v>
      </c>
      <c r="B4" s="67">
        <f>C4+D4</f>
        <v>23250.39</v>
      </c>
      <c r="C4" s="46">
        <v>17664.04</v>
      </c>
      <c r="D4" s="51">
        <v>5586.35</v>
      </c>
      <c r="E4" s="12"/>
      <c r="F4" s="133" t="s">
        <v>46</v>
      </c>
      <c r="G4" s="134">
        <f>C4+C34</f>
        <v>18664.04</v>
      </c>
      <c r="H4" s="130" t="s">
        <v>47</v>
      </c>
      <c r="I4" s="125">
        <f>D4</f>
        <v>5586.35</v>
      </c>
      <c r="J4" s="126" t="s">
        <v>60</v>
      </c>
      <c r="K4" s="127">
        <v>2695.33</v>
      </c>
      <c r="L4" s="143"/>
      <c r="M4" s="144"/>
      <c r="N4" s="164"/>
      <c r="O4" s="163"/>
      <c r="P4" s="147">
        <f>G4+I4+K4</f>
        <v>26945.72</v>
      </c>
      <c r="Q4" s="145" t="s">
        <v>62</v>
      </c>
    </row>
    <row r="5" spans="1:17" x14ac:dyDescent="0.25">
      <c r="A5" s="52" t="s">
        <v>5</v>
      </c>
      <c r="B5" s="4">
        <f t="shared" ref="B5:B33" si="0">C5+D5</f>
        <v>11700</v>
      </c>
      <c r="C5" s="27">
        <v>11700</v>
      </c>
      <c r="D5" s="53"/>
      <c r="E5" s="13"/>
      <c r="F5" s="34" t="s">
        <v>46</v>
      </c>
      <c r="G5" s="114">
        <f>C5</f>
        <v>11700</v>
      </c>
      <c r="H5" s="129"/>
      <c r="I5" s="82"/>
      <c r="J5" s="103"/>
      <c r="K5" s="110">
        <v>0</v>
      </c>
      <c r="L5" s="142"/>
      <c r="M5" s="35"/>
      <c r="N5" s="164"/>
      <c r="O5" s="165"/>
      <c r="P5" s="148">
        <f t="shared" ref="P5:P34" si="1">G5+K5</f>
        <v>11700</v>
      </c>
      <c r="Q5" s="132" t="s">
        <v>5</v>
      </c>
    </row>
    <row r="6" spans="1:17" x14ac:dyDescent="0.25">
      <c r="A6" s="52" t="s">
        <v>6</v>
      </c>
      <c r="B6" s="4">
        <f t="shared" si="0"/>
        <v>14000</v>
      </c>
      <c r="C6" s="27">
        <v>14000</v>
      </c>
      <c r="D6" s="53"/>
      <c r="E6" s="13"/>
      <c r="F6" s="34" t="s">
        <v>46</v>
      </c>
      <c r="G6" s="114">
        <f>C6</f>
        <v>14000</v>
      </c>
      <c r="H6" s="129"/>
      <c r="I6" s="82"/>
      <c r="J6" s="103"/>
      <c r="K6" s="110">
        <v>0</v>
      </c>
      <c r="L6" s="142"/>
      <c r="M6" s="35"/>
      <c r="N6" s="164"/>
      <c r="O6" s="165"/>
      <c r="P6" s="148">
        <f t="shared" si="1"/>
        <v>14000</v>
      </c>
      <c r="Q6" s="132" t="s">
        <v>6</v>
      </c>
    </row>
    <row r="7" spans="1:17" x14ac:dyDescent="0.25">
      <c r="A7" s="52" t="s">
        <v>25</v>
      </c>
      <c r="B7" s="4">
        <f t="shared" si="0"/>
        <v>0.11</v>
      </c>
      <c r="C7" s="3"/>
      <c r="D7" s="54">
        <v>0.11</v>
      </c>
      <c r="E7" s="13"/>
      <c r="F7" s="135"/>
      <c r="G7" s="53"/>
      <c r="H7" s="88" t="s">
        <v>47</v>
      </c>
      <c r="I7" s="101">
        <f>D7</f>
        <v>0.11</v>
      </c>
      <c r="J7" s="103"/>
      <c r="K7" s="110">
        <v>0</v>
      </c>
      <c r="L7" s="142"/>
      <c r="M7" s="35"/>
      <c r="N7" s="164"/>
      <c r="O7" s="165"/>
      <c r="P7" s="148">
        <f>I7+K7</f>
        <v>0.11</v>
      </c>
      <c r="Q7" s="132" t="s">
        <v>25</v>
      </c>
    </row>
    <row r="8" spans="1:17" x14ac:dyDescent="0.25">
      <c r="A8" s="52" t="s">
        <v>26</v>
      </c>
      <c r="B8" s="4">
        <v>1272.4100000000001</v>
      </c>
      <c r="C8" s="3"/>
      <c r="D8" s="55">
        <f>B8</f>
        <v>1272.4100000000001</v>
      </c>
      <c r="E8" s="12"/>
      <c r="F8" s="135"/>
      <c r="G8" s="53"/>
      <c r="H8" s="88" t="s">
        <v>47</v>
      </c>
      <c r="I8" s="101">
        <f>D8</f>
        <v>1272.4100000000001</v>
      </c>
      <c r="J8" s="103"/>
      <c r="K8" s="110">
        <v>0</v>
      </c>
      <c r="L8" s="142"/>
      <c r="M8" s="35"/>
      <c r="N8" s="164"/>
      <c r="O8" s="165"/>
      <c r="P8" s="148">
        <f>I8+K8</f>
        <v>1272.4100000000001</v>
      </c>
      <c r="Q8" s="132" t="s">
        <v>26</v>
      </c>
    </row>
    <row r="9" spans="1:17" x14ac:dyDescent="0.25">
      <c r="A9" s="52" t="s">
        <v>36</v>
      </c>
      <c r="B9" s="4">
        <f t="shared" si="0"/>
        <v>25442.89</v>
      </c>
      <c r="C9" s="15">
        <v>25442.89</v>
      </c>
      <c r="D9" s="53"/>
      <c r="E9" s="12"/>
      <c r="F9" s="34" t="s">
        <v>46</v>
      </c>
      <c r="G9" s="114">
        <f t="shared" ref="G9:G14" si="2">C9</f>
        <v>25442.89</v>
      </c>
      <c r="H9" s="129"/>
      <c r="I9" s="82"/>
      <c r="J9" s="102" t="s">
        <v>60</v>
      </c>
      <c r="K9" s="110">
        <v>2000</v>
      </c>
      <c r="L9" s="142"/>
      <c r="M9" s="35"/>
      <c r="N9" s="164" t="s">
        <v>65</v>
      </c>
      <c r="O9" s="165">
        <v>2000</v>
      </c>
      <c r="P9" s="148">
        <f>G9+K9+O9</f>
        <v>29442.89</v>
      </c>
      <c r="Q9" s="132" t="s">
        <v>63</v>
      </c>
    </row>
    <row r="10" spans="1:17" x14ac:dyDescent="0.25">
      <c r="A10" s="52" t="s">
        <v>37</v>
      </c>
      <c r="B10" s="4">
        <f t="shared" si="0"/>
        <v>15898.4</v>
      </c>
      <c r="C10" s="15">
        <v>15898.4</v>
      </c>
      <c r="D10" s="53"/>
      <c r="E10" s="12"/>
      <c r="F10" s="34" t="s">
        <v>46</v>
      </c>
      <c r="G10" s="114">
        <f t="shared" si="2"/>
        <v>15898.4</v>
      </c>
      <c r="H10" s="129"/>
      <c r="I10" s="82"/>
      <c r="J10" s="102" t="s">
        <v>60</v>
      </c>
      <c r="K10" s="110">
        <v>3000</v>
      </c>
      <c r="L10" s="142"/>
      <c r="M10" s="35"/>
      <c r="N10" s="164" t="s">
        <v>65</v>
      </c>
      <c r="O10" s="165">
        <v>2000</v>
      </c>
      <c r="P10" s="148">
        <f>G10+K10+O10</f>
        <v>20898.400000000001</v>
      </c>
      <c r="Q10" s="132" t="s">
        <v>64</v>
      </c>
    </row>
    <row r="11" spans="1:17" x14ac:dyDescent="0.25">
      <c r="A11" s="52" t="s">
        <v>8</v>
      </c>
      <c r="B11" s="4">
        <f t="shared" si="0"/>
        <v>15595.65</v>
      </c>
      <c r="C11" s="15">
        <v>15595.65</v>
      </c>
      <c r="D11" s="53"/>
      <c r="E11" s="12"/>
      <c r="F11" s="34" t="s">
        <v>46</v>
      </c>
      <c r="G11" s="114">
        <f t="shared" si="2"/>
        <v>15595.65</v>
      </c>
      <c r="H11" s="129"/>
      <c r="I11" s="82"/>
      <c r="J11" s="104"/>
      <c r="K11" s="110">
        <v>0</v>
      </c>
      <c r="L11" s="142"/>
      <c r="M11" s="35"/>
      <c r="N11" s="164"/>
      <c r="O11" s="165"/>
      <c r="P11" s="148">
        <f t="shared" si="1"/>
        <v>15595.65</v>
      </c>
      <c r="Q11" s="132" t="s">
        <v>8</v>
      </c>
    </row>
    <row r="12" spans="1:17" x14ac:dyDescent="0.25">
      <c r="A12" s="52" t="s">
        <v>7</v>
      </c>
      <c r="B12" s="4">
        <f t="shared" si="0"/>
        <v>14000</v>
      </c>
      <c r="C12" s="15">
        <v>14000</v>
      </c>
      <c r="D12" s="53"/>
      <c r="E12" s="12"/>
      <c r="F12" s="34" t="s">
        <v>46</v>
      </c>
      <c r="G12" s="114">
        <f t="shared" si="2"/>
        <v>14000</v>
      </c>
      <c r="H12" s="129"/>
      <c r="I12" s="82"/>
      <c r="J12" s="104"/>
      <c r="K12" s="110">
        <v>0</v>
      </c>
      <c r="L12" s="142"/>
      <c r="M12" s="35"/>
      <c r="N12" s="164"/>
      <c r="O12" s="165"/>
      <c r="P12" s="148">
        <f t="shared" si="1"/>
        <v>14000</v>
      </c>
      <c r="Q12" s="132" t="s">
        <v>7</v>
      </c>
    </row>
    <row r="13" spans="1:17" x14ac:dyDescent="0.25">
      <c r="A13" s="52" t="s">
        <v>9</v>
      </c>
      <c r="B13" s="4">
        <f t="shared" si="0"/>
        <v>9674.0499999999993</v>
      </c>
      <c r="C13" s="15">
        <v>9674.0499999999993</v>
      </c>
      <c r="D13" s="53"/>
      <c r="E13" s="12"/>
      <c r="F13" s="34" t="s">
        <v>46</v>
      </c>
      <c r="G13" s="114">
        <f t="shared" si="2"/>
        <v>9674.0499999999993</v>
      </c>
      <c r="H13" s="129"/>
      <c r="I13" s="82"/>
      <c r="J13" s="104"/>
      <c r="K13" s="110">
        <v>0</v>
      </c>
      <c r="L13" s="142"/>
      <c r="M13" s="35"/>
      <c r="N13" s="164"/>
      <c r="O13" s="165"/>
      <c r="P13" s="148">
        <f t="shared" si="1"/>
        <v>9674.0499999999993</v>
      </c>
      <c r="Q13" s="132" t="s">
        <v>9</v>
      </c>
    </row>
    <row r="14" spans="1:17" x14ac:dyDescent="0.25">
      <c r="A14" s="52" t="s">
        <v>10</v>
      </c>
      <c r="B14" s="4">
        <f t="shared" si="0"/>
        <v>9329</v>
      </c>
      <c r="C14" s="15">
        <v>9329</v>
      </c>
      <c r="D14" s="53"/>
      <c r="E14" s="12"/>
      <c r="F14" s="34" t="s">
        <v>46</v>
      </c>
      <c r="G14" s="114">
        <f t="shared" si="2"/>
        <v>9329</v>
      </c>
      <c r="H14" s="129"/>
      <c r="I14" s="82"/>
      <c r="J14" s="104"/>
      <c r="K14" s="110">
        <v>0</v>
      </c>
      <c r="L14" s="142"/>
      <c r="M14" s="35"/>
      <c r="N14" s="164"/>
      <c r="O14" s="165"/>
      <c r="P14" s="148">
        <f t="shared" si="1"/>
        <v>9329</v>
      </c>
      <c r="Q14" s="132" t="s">
        <v>10</v>
      </c>
    </row>
    <row r="15" spans="1:17" x14ac:dyDescent="0.25">
      <c r="A15" s="52" t="s">
        <v>27</v>
      </c>
      <c r="B15" s="4">
        <f t="shared" si="0"/>
        <v>1000.14</v>
      </c>
      <c r="C15" s="3"/>
      <c r="D15" s="55">
        <v>1000.14</v>
      </c>
      <c r="E15" s="12"/>
      <c r="F15" s="136"/>
      <c r="G15" s="53"/>
      <c r="H15" s="88" t="s">
        <v>47</v>
      </c>
      <c r="I15" s="101">
        <f t="shared" ref="I15:I27" si="3">D15</f>
        <v>1000.14</v>
      </c>
      <c r="J15" s="105"/>
      <c r="K15" s="110">
        <v>0</v>
      </c>
      <c r="L15" s="142"/>
      <c r="M15" s="35"/>
      <c r="N15" s="164"/>
      <c r="O15" s="165"/>
      <c r="P15" s="148">
        <f t="shared" ref="P15:P31" si="4">I15+K15</f>
        <v>1000.14</v>
      </c>
      <c r="Q15" s="132" t="s">
        <v>27</v>
      </c>
    </row>
    <row r="16" spans="1:17" x14ac:dyDescent="0.25">
      <c r="A16" s="52" t="s">
        <v>28</v>
      </c>
      <c r="B16" s="4">
        <f t="shared" si="0"/>
        <v>800</v>
      </c>
      <c r="C16" s="3"/>
      <c r="D16" s="55">
        <v>800</v>
      </c>
      <c r="E16" s="12"/>
      <c r="F16" s="136"/>
      <c r="G16" s="53"/>
      <c r="H16" s="88" t="s">
        <v>47</v>
      </c>
      <c r="I16" s="101">
        <f t="shared" si="3"/>
        <v>800</v>
      </c>
      <c r="J16" s="105"/>
      <c r="K16" s="110">
        <v>0</v>
      </c>
      <c r="L16" s="142"/>
      <c r="M16" s="35"/>
      <c r="N16" s="164"/>
      <c r="O16" s="165"/>
      <c r="P16" s="148">
        <f t="shared" si="4"/>
        <v>800</v>
      </c>
      <c r="Q16" s="132" t="s">
        <v>28</v>
      </c>
    </row>
    <row r="17" spans="1:19" x14ac:dyDescent="0.25">
      <c r="A17" s="52" t="s">
        <v>29</v>
      </c>
      <c r="B17" s="4">
        <f t="shared" si="0"/>
        <v>2352.94</v>
      </c>
      <c r="C17" s="3"/>
      <c r="D17" s="55">
        <v>2352.94</v>
      </c>
      <c r="E17" s="12"/>
      <c r="F17" s="136"/>
      <c r="G17" s="53"/>
      <c r="H17" s="88" t="s">
        <v>47</v>
      </c>
      <c r="I17" s="101">
        <f t="shared" si="3"/>
        <v>2352.94</v>
      </c>
      <c r="J17" s="105"/>
      <c r="K17" s="110">
        <v>0</v>
      </c>
      <c r="L17" s="142"/>
      <c r="M17" s="35"/>
      <c r="N17" s="164"/>
      <c r="O17" s="165"/>
      <c r="P17" s="148">
        <f t="shared" si="4"/>
        <v>2352.94</v>
      </c>
      <c r="Q17" s="132" t="s">
        <v>29</v>
      </c>
    </row>
    <row r="18" spans="1:19" x14ac:dyDescent="0.25">
      <c r="A18" s="52" t="s">
        <v>30</v>
      </c>
      <c r="B18" s="4">
        <f t="shared" si="0"/>
        <v>9845.1200000000008</v>
      </c>
      <c r="C18" s="3"/>
      <c r="D18" s="55">
        <v>9845.1200000000008</v>
      </c>
      <c r="E18" s="12"/>
      <c r="F18" s="136"/>
      <c r="G18" s="53"/>
      <c r="H18" s="88" t="s">
        <v>47</v>
      </c>
      <c r="I18" s="101">
        <f t="shared" si="3"/>
        <v>9845.1200000000008</v>
      </c>
      <c r="J18" s="105"/>
      <c r="K18" s="110">
        <v>0</v>
      </c>
      <c r="L18" s="142"/>
      <c r="M18" s="35"/>
      <c r="N18" s="164"/>
      <c r="O18" s="165"/>
      <c r="P18" s="148">
        <f t="shared" si="4"/>
        <v>9845.1200000000008</v>
      </c>
      <c r="Q18" s="132" t="s">
        <v>30</v>
      </c>
    </row>
    <row r="19" spans="1:19" x14ac:dyDescent="0.25">
      <c r="A19" s="52" t="s">
        <v>38</v>
      </c>
      <c r="B19" s="4">
        <f t="shared" si="0"/>
        <v>185.26</v>
      </c>
      <c r="C19" s="3"/>
      <c r="D19" s="55">
        <v>185.26</v>
      </c>
      <c r="E19" s="12"/>
      <c r="F19" s="136"/>
      <c r="G19" s="53"/>
      <c r="H19" s="88" t="s">
        <v>47</v>
      </c>
      <c r="I19" s="101">
        <f t="shared" si="3"/>
        <v>185.26</v>
      </c>
      <c r="J19" s="105"/>
      <c r="K19" s="110">
        <v>0</v>
      </c>
      <c r="L19" s="142"/>
      <c r="M19" s="35"/>
      <c r="N19" s="164" t="s">
        <v>70</v>
      </c>
      <c r="O19" s="165">
        <v>10000</v>
      </c>
      <c r="P19" s="148">
        <f t="shared" si="4"/>
        <v>185.26</v>
      </c>
      <c r="Q19" s="132" t="s">
        <v>38</v>
      </c>
    </row>
    <row r="20" spans="1:19" x14ac:dyDescent="0.25">
      <c r="A20" s="52" t="s">
        <v>39</v>
      </c>
      <c r="B20" s="4">
        <f t="shared" si="0"/>
        <v>100</v>
      </c>
      <c r="C20" s="3"/>
      <c r="D20" s="55">
        <v>100</v>
      </c>
      <c r="E20" s="12"/>
      <c r="F20" s="136"/>
      <c r="G20" s="53"/>
      <c r="H20" s="88" t="s">
        <v>47</v>
      </c>
      <c r="I20" s="101">
        <f t="shared" si="3"/>
        <v>100</v>
      </c>
      <c r="J20" s="105"/>
      <c r="K20" s="110">
        <v>0</v>
      </c>
      <c r="L20" s="142"/>
      <c r="M20" s="35"/>
      <c r="N20" s="164"/>
      <c r="O20" s="165"/>
      <c r="P20" s="148">
        <f t="shared" si="4"/>
        <v>100</v>
      </c>
      <c r="Q20" s="132" t="s">
        <v>39</v>
      </c>
    </row>
    <row r="21" spans="1:19" x14ac:dyDescent="0.25">
      <c r="A21" s="52" t="s">
        <v>40</v>
      </c>
      <c r="B21" s="4">
        <f t="shared" si="0"/>
        <v>5205.55</v>
      </c>
      <c r="C21" s="3"/>
      <c r="D21" s="55">
        <v>5205.55</v>
      </c>
      <c r="E21" s="12"/>
      <c r="F21" s="136"/>
      <c r="G21" s="53"/>
      <c r="H21" s="88" t="s">
        <v>47</v>
      </c>
      <c r="I21" s="101">
        <f t="shared" si="3"/>
        <v>5205.55</v>
      </c>
      <c r="J21" s="105"/>
      <c r="K21" s="110">
        <v>0</v>
      </c>
      <c r="L21" s="142"/>
      <c r="M21" s="35"/>
      <c r="N21" s="164"/>
      <c r="O21" s="165"/>
      <c r="P21" s="148">
        <f t="shared" si="4"/>
        <v>5205.55</v>
      </c>
      <c r="Q21" s="132" t="s">
        <v>40</v>
      </c>
    </row>
    <row r="22" spans="1:19" x14ac:dyDescent="0.25">
      <c r="A22" s="52" t="s">
        <v>41</v>
      </c>
      <c r="B22" s="4">
        <f t="shared" si="0"/>
        <v>3906.3</v>
      </c>
      <c r="C22" s="3"/>
      <c r="D22" s="55">
        <v>3906.3</v>
      </c>
      <c r="E22" s="12"/>
      <c r="F22" s="136"/>
      <c r="G22" s="53"/>
      <c r="H22" s="88" t="s">
        <v>47</v>
      </c>
      <c r="I22" s="101">
        <f t="shared" si="3"/>
        <v>3906.3</v>
      </c>
      <c r="J22" s="105"/>
      <c r="K22" s="110">
        <v>0</v>
      </c>
      <c r="L22" s="142"/>
      <c r="M22" s="35"/>
      <c r="N22" s="164"/>
      <c r="O22" s="165"/>
      <c r="P22" s="148">
        <f t="shared" si="4"/>
        <v>3906.3</v>
      </c>
      <c r="Q22" s="132" t="s">
        <v>41</v>
      </c>
    </row>
    <row r="23" spans="1:19" x14ac:dyDescent="0.25">
      <c r="A23" s="52" t="s">
        <v>11</v>
      </c>
      <c r="B23" s="4">
        <f t="shared" si="0"/>
        <v>229.8</v>
      </c>
      <c r="C23" s="3"/>
      <c r="D23" s="55">
        <v>229.8</v>
      </c>
      <c r="E23" s="12"/>
      <c r="F23" s="136"/>
      <c r="G23" s="53"/>
      <c r="H23" s="88" t="s">
        <v>47</v>
      </c>
      <c r="I23" s="101">
        <f t="shared" si="3"/>
        <v>229.8</v>
      </c>
      <c r="J23" s="105"/>
      <c r="K23" s="110">
        <v>0</v>
      </c>
      <c r="L23" s="142"/>
      <c r="M23" s="35"/>
      <c r="N23" s="164"/>
      <c r="O23" s="165"/>
      <c r="P23" s="148">
        <f t="shared" si="4"/>
        <v>229.8</v>
      </c>
      <c r="Q23" s="132" t="s">
        <v>11</v>
      </c>
    </row>
    <row r="24" spans="1:19" x14ac:dyDescent="0.25">
      <c r="A24" s="52" t="s">
        <v>12</v>
      </c>
      <c r="B24" s="4">
        <f t="shared" si="0"/>
        <v>2.38</v>
      </c>
      <c r="C24" s="3"/>
      <c r="D24" s="55">
        <v>2.38</v>
      </c>
      <c r="E24" s="12"/>
      <c r="F24" s="136"/>
      <c r="G24" s="53"/>
      <c r="H24" s="88" t="s">
        <v>47</v>
      </c>
      <c r="I24" s="101">
        <f t="shared" si="3"/>
        <v>2.38</v>
      </c>
      <c r="J24" s="105"/>
      <c r="K24" s="110">
        <v>0</v>
      </c>
      <c r="L24" s="142"/>
      <c r="M24" s="35"/>
      <c r="N24" s="164"/>
      <c r="O24" s="165"/>
      <c r="P24" s="148">
        <f t="shared" si="4"/>
        <v>2.38</v>
      </c>
      <c r="Q24" s="132" t="s">
        <v>12</v>
      </c>
    </row>
    <row r="25" spans="1:19" x14ac:dyDescent="0.25">
      <c r="A25" s="52" t="s">
        <v>13</v>
      </c>
      <c r="B25" s="4">
        <f t="shared" si="0"/>
        <v>2310.86</v>
      </c>
      <c r="C25" s="3"/>
      <c r="D25" s="55">
        <v>2310.86</v>
      </c>
      <c r="E25" s="12"/>
      <c r="F25" s="136"/>
      <c r="G25" s="53"/>
      <c r="H25" s="88" t="s">
        <v>47</v>
      </c>
      <c r="I25" s="101">
        <f t="shared" si="3"/>
        <v>2310.86</v>
      </c>
      <c r="J25" s="105"/>
      <c r="K25" s="110">
        <v>0</v>
      </c>
      <c r="L25" s="142"/>
      <c r="M25" s="35"/>
      <c r="N25" s="164"/>
      <c r="O25" s="165"/>
      <c r="P25" s="148">
        <f t="shared" si="4"/>
        <v>2310.86</v>
      </c>
      <c r="Q25" s="132" t="s">
        <v>13</v>
      </c>
    </row>
    <row r="26" spans="1:19" x14ac:dyDescent="0.25">
      <c r="A26" s="52" t="s">
        <v>14</v>
      </c>
      <c r="B26" s="4">
        <f t="shared" si="0"/>
        <v>11.47</v>
      </c>
      <c r="C26" s="3"/>
      <c r="D26" s="55">
        <v>11.47</v>
      </c>
      <c r="E26" s="12"/>
      <c r="F26" s="136"/>
      <c r="G26" s="53"/>
      <c r="H26" s="88" t="s">
        <v>47</v>
      </c>
      <c r="I26" s="101">
        <f t="shared" si="3"/>
        <v>11.47</v>
      </c>
      <c r="J26" s="105"/>
      <c r="K26" s="110">
        <v>0</v>
      </c>
      <c r="L26" s="142"/>
      <c r="M26" s="35"/>
      <c r="N26" s="164"/>
      <c r="O26" s="165"/>
      <c r="P26" s="148">
        <f t="shared" si="4"/>
        <v>11.47</v>
      </c>
      <c r="Q26" s="132" t="s">
        <v>14</v>
      </c>
    </row>
    <row r="27" spans="1:19" x14ac:dyDescent="0.25">
      <c r="A27" s="52" t="s">
        <v>31</v>
      </c>
      <c r="B27" s="4">
        <f t="shared" si="0"/>
        <v>2.4</v>
      </c>
      <c r="C27" s="3"/>
      <c r="D27" s="55">
        <v>2.4</v>
      </c>
      <c r="E27" s="12"/>
      <c r="F27" s="136"/>
      <c r="G27" s="53"/>
      <c r="H27" s="88" t="s">
        <v>47</v>
      </c>
      <c r="I27" s="101">
        <f t="shared" si="3"/>
        <v>2.4</v>
      </c>
      <c r="J27" s="105"/>
      <c r="K27" s="110">
        <v>0</v>
      </c>
      <c r="L27" s="142"/>
      <c r="M27" s="35"/>
      <c r="N27" s="164"/>
      <c r="O27" s="165"/>
      <c r="P27" s="148">
        <f t="shared" si="4"/>
        <v>2.4</v>
      </c>
      <c r="Q27" s="132" t="s">
        <v>31</v>
      </c>
    </row>
    <row r="28" spans="1:19" x14ac:dyDescent="0.25">
      <c r="A28" s="52" t="s">
        <v>15</v>
      </c>
      <c r="B28" s="4">
        <f t="shared" si="0"/>
        <v>5103.17</v>
      </c>
      <c r="C28" s="3"/>
      <c r="D28" s="55">
        <v>5103.17</v>
      </c>
      <c r="E28" s="12"/>
      <c r="F28" s="136"/>
      <c r="G28" s="53"/>
      <c r="H28" s="88" t="s">
        <v>47</v>
      </c>
      <c r="I28" s="101">
        <f>D28-B41</f>
        <v>0.3500000000003638</v>
      </c>
      <c r="J28" s="105"/>
      <c r="K28" s="110">
        <v>0</v>
      </c>
      <c r="L28" s="142"/>
      <c r="M28" s="35"/>
      <c r="N28" s="164"/>
      <c r="O28" s="165"/>
      <c r="P28" s="148">
        <f t="shared" si="4"/>
        <v>0.3500000000003638</v>
      </c>
      <c r="Q28" s="132" t="s">
        <v>15</v>
      </c>
    </row>
    <row r="29" spans="1:19" x14ac:dyDescent="0.25">
      <c r="A29" s="52" t="s">
        <v>16</v>
      </c>
      <c r="B29" s="4">
        <f t="shared" si="0"/>
        <v>6512.09</v>
      </c>
      <c r="C29" s="3"/>
      <c r="D29" s="55">
        <v>6512.09</v>
      </c>
      <c r="E29" s="12"/>
      <c r="F29" s="136"/>
      <c r="G29" s="53"/>
      <c r="H29" s="88" t="s">
        <v>47</v>
      </c>
      <c r="I29" s="101">
        <f>D29-B42</f>
        <v>5082.3500000000004</v>
      </c>
      <c r="J29" s="105"/>
      <c r="K29" s="110">
        <v>0</v>
      </c>
      <c r="L29" s="142"/>
      <c r="M29" s="35"/>
      <c r="N29" s="164"/>
      <c r="O29" s="165"/>
      <c r="P29" s="148">
        <f t="shared" si="4"/>
        <v>5082.3500000000004</v>
      </c>
      <c r="Q29" s="132" t="s">
        <v>16</v>
      </c>
      <c r="S29" s="2"/>
    </row>
    <row r="30" spans="1:19" x14ac:dyDescent="0.25">
      <c r="A30" s="52" t="s">
        <v>51</v>
      </c>
      <c r="B30" s="4">
        <f t="shared" si="0"/>
        <v>17046</v>
      </c>
      <c r="C30" s="3"/>
      <c r="D30" s="55">
        <v>17046</v>
      </c>
      <c r="E30" s="12"/>
      <c r="F30" s="136"/>
      <c r="G30" s="53"/>
      <c r="H30" s="88" t="s">
        <v>47</v>
      </c>
      <c r="I30" s="101">
        <f>D30</f>
        <v>17046</v>
      </c>
      <c r="J30" s="105"/>
      <c r="K30" s="110">
        <v>0</v>
      </c>
      <c r="L30" s="142"/>
      <c r="M30" s="35"/>
      <c r="N30" s="164"/>
      <c r="O30" s="165"/>
      <c r="P30" s="148">
        <f t="shared" si="4"/>
        <v>17046</v>
      </c>
      <c r="Q30" s="132" t="s">
        <v>51</v>
      </c>
      <c r="S30" s="2"/>
    </row>
    <row r="31" spans="1:19" x14ac:dyDescent="0.25">
      <c r="A31" s="52" t="s">
        <v>32</v>
      </c>
      <c r="B31" s="4">
        <f t="shared" si="0"/>
        <v>3151.81</v>
      </c>
      <c r="C31" s="3"/>
      <c r="D31" s="55">
        <v>3151.81</v>
      </c>
      <c r="E31" s="12"/>
      <c r="F31" s="136"/>
      <c r="G31" s="53"/>
      <c r="H31" s="88" t="s">
        <v>47</v>
      </c>
      <c r="I31" s="101">
        <f>D31</f>
        <v>3151.81</v>
      </c>
      <c r="J31" s="105"/>
      <c r="K31" s="110">
        <v>0</v>
      </c>
      <c r="L31" s="142"/>
      <c r="M31" s="35"/>
      <c r="N31" s="164"/>
      <c r="O31" s="165"/>
      <c r="P31" s="148">
        <f t="shared" si="4"/>
        <v>3151.81</v>
      </c>
      <c r="Q31" s="132" t="s">
        <v>32</v>
      </c>
    </row>
    <row r="32" spans="1:19" x14ac:dyDescent="0.25">
      <c r="A32" s="52" t="s">
        <v>17</v>
      </c>
      <c r="B32" s="4">
        <f t="shared" si="0"/>
        <v>727.4</v>
      </c>
      <c r="C32" s="15">
        <v>727.4</v>
      </c>
      <c r="D32" s="53"/>
      <c r="E32" s="12"/>
      <c r="F32" s="128" t="s">
        <v>46</v>
      </c>
      <c r="G32" s="114">
        <f>C32</f>
        <v>727.4</v>
      </c>
      <c r="H32" s="129"/>
      <c r="I32" s="82"/>
      <c r="J32" s="106" t="s">
        <v>60</v>
      </c>
      <c r="K32" s="110">
        <v>3000</v>
      </c>
      <c r="L32" s="142"/>
      <c r="M32" s="35"/>
      <c r="N32" s="164"/>
      <c r="O32" s="165"/>
      <c r="P32" s="148">
        <f t="shared" si="1"/>
        <v>3727.4</v>
      </c>
      <c r="Q32" s="132" t="s">
        <v>17</v>
      </c>
    </row>
    <row r="33" spans="1:19" x14ac:dyDescent="0.25">
      <c r="A33" s="52" t="s">
        <v>18</v>
      </c>
      <c r="B33" s="96">
        <f t="shared" si="0"/>
        <v>3619.19</v>
      </c>
      <c r="C33" s="3"/>
      <c r="D33" s="55">
        <v>3619.19</v>
      </c>
      <c r="E33" s="12"/>
      <c r="F33" s="136"/>
      <c r="G33" s="53"/>
      <c r="H33" s="88" t="s">
        <v>47</v>
      </c>
      <c r="I33" s="101">
        <f>D33</f>
        <v>3619.19</v>
      </c>
      <c r="J33" s="105"/>
      <c r="K33" s="110">
        <v>0</v>
      </c>
      <c r="L33" s="142"/>
      <c r="M33" s="35"/>
      <c r="N33" s="164"/>
      <c r="O33" s="165"/>
      <c r="P33" s="148">
        <f>I33+K33</f>
        <v>3619.19</v>
      </c>
      <c r="Q33" s="132" t="s">
        <v>18</v>
      </c>
    </row>
    <row r="34" spans="1:19" ht="15.75" thickBot="1" x14ac:dyDescent="0.3">
      <c r="A34" s="52" t="s">
        <v>68</v>
      </c>
      <c r="B34" s="96">
        <f>C34+D34</f>
        <v>1000</v>
      </c>
      <c r="C34" s="114">
        <v>1000</v>
      </c>
      <c r="D34" s="114"/>
      <c r="E34" s="13"/>
      <c r="F34" s="137" t="s">
        <v>46</v>
      </c>
      <c r="G34" s="138">
        <v>0</v>
      </c>
      <c r="H34" s="139"/>
      <c r="I34" s="140"/>
      <c r="J34" s="150"/>
      <c r="K34" s="151">
        <v>1000</v>
      </c>
      <c r="L34" s="155"/>
      <c r="M34" s="156"/>
      <c r="N34" s="166"/>
      <c r="O34" s="167"/>
      <c r="P34" s="148">
        <f t="shared" si="1"/>
        <v>1000</v>
      </c>
      <c r="Q34" s="132" t="s">
        <v>1</v>
      </c>
      <c r="R34" s="2"/>
      <c r="S34" s="2"/>
    </row>
    <row r="35" spans="1:19" s="7" customFormat="1" ht="15.75" thickBot="1" x14ac:dyDescent="0.3">
      <c r="A35" s="56" t="s">
        <v>4</v>
      </c>
      <c r="B35" s="96">
        <f>SUM(B4:B34)</f>
        <v>203274.77999999997</v>
      </c>
      <c r="C35" s="31">
        <f>SUM(C4:C34)</f>
        <v>135031.42999999996</v>
      </c>
      <c r="D35" s="57">
        <f>SUM(D4:D34)</f>
        <v>68243.349999999991</v>
      </c>
      <c r="E35" s="10"/>
      <c r="F35" s="41"/>
      <c r="G35" s="42">
        <f>SUM(G4:G34)</f>
        <v>135031.42999999996</v>
      </c>
      <c r="H35" s="84"/>
      <c r="I35" s="141">
        <f t="shared" ref="I35" si="5">SUM(I4:I34)</f>
        <v>61710.789999999994</v>
      </c>
      <c r="J35" s="153"/>
      <c r="K35" s="154">
        <f>SUM(K4:K34)</f>
        <v>11695.33</v>
      </c>
      <c r="L35" s="153"/>
      <c r="M35" s="154">
        <v>0</v>
      </c>
      <c r="N35" s="153"/>
      <c r="O35" s="154">
        <v>0</v>
      </c>
      <c r="P35" s="149">
        <f>SUM(P4:P34)</f>
        <v>212437.54999999996</v>
      </c>
      <c r="Q35" s="146"/>
    </row>
    <row r="36" spans="1:19" s="7" customFormat="1" ht="24" customHeight="1" thickBot="1" x14ac:dyDescent="0.3">
      <c r="A36" s="115" t="s">
        <v>76</v>
      </c>
      <c r="B36" s="96">
        <f>C36+D36</f>
        <v>0</v>
      </c>
      <c r="C36" s="17"/>
      <c r="D36" s="59">
        <v>0</v>
      </c>
      <c r="E36" s="10"/>
      <c r="F36" s="111"/>
      <c r="G36" s="131"/>
      <c r="H36" s="6"/>
      <c r="I36" s="59"/>
      <c r="J36" s="152"/>
      <c r="K36" s="57"/>
      <c r="L36" s="10"/>
      <c r="M36" s="10"/>
      <c r="N36" s="10"/>
      <c r="O36" s="10"/>
      <c r="P36" s="157">
        <f>G36</f>
        <v>0</v>
      </c>
      <c r="Q36" s="158" t="s">
        <v>2</v>
      </c>
    </row>
    <row r="37" spans="1:19" s="7" customFormat="1" ht="32.25" customHeight="1" thickBot="1" x14ac:dyDescent="0.3">
      <c r="A37" s="116" t="s">
        <v>75</v>
      </c>
      <c r="B37" s="39">
        <f>B35</f>
        <v>203274.77999999997</v>
      </c>
      <c r="C37" s="39">
        <f>C35+C36</f>
        <v>135031.42999999996</v>
      </c>
      <c r="D37" s="40">
        <f>D35+D36</f>
        <v>68243.349999999991</v>
      </c>
      <c r="E37" s="10"/>
      <c r="F37" s="38"/>
      <c r="G37" s="181">
        <f>G35+I35+G36</f>
        <v>196742.21999999997</v>
      </c>
      <c r="H37" s="182"/>
      <c r="I37" s="183"/>
      <c r="J37" s="108"/>
      <c r="K37" s="109">
        <f>SUM(K35:K36)</f>
        <v>11695.33</v>
      </c>
      <c r="L37" s="112"/>
      <c r="M37" s="113"/>
      <c r="N37" s="113"/>
      <c r="O37" s="113"/>
      <c r="P37" s="45">
        <f>P35+P36</f>
        <v>212437.54999999996</v>
      </c>
      <c r="Q37" s="159" t="s">
        <v>66</v>
      </c>
    </row>
    <row r="38" spans="1:19" ht="24" customHeight="1" x14ac:dyDescent="0.25">
      <c r="A38" s="61" t="s">
        <v>58</v>
      </c>
      <c r="B38" s="63">
        <v>6532.56</v>
      </c>
      <c r="C38" s="93"/>
      <c r="D38" s="92"/>
      <c r="E38" s="10"/>
      <c r="F38" s="10"/>
      <c r="G38" s="2"/>
      <c r="L38" s="92"/>
      <c r="M38" s="92"/>
      <c r="N38" s="92"/>
      <c r="O38" s="92"/>
      <c r="P38" s="107"/>
    </row>
    <row r="39" spans="1:19" ht="27" customHeight="1" thickBot="1" x14ac:dyDescent="0.3">
      <c r="A39" s="64" t="s">
        <v>69</v>
      </c>
      <c r="B39" s="117">
        <f>B37-B38</f>
        <v>196742.21999999997</v>
      </c>
      <c r="C39" s="93"/>
      <c r="D39" s="12"/>
      <c r="G39" s="2"/>
      <c r="M39" s="25"/>
      <c r="N39" s="94"/>
      <c r="O39" s="94"/>
    </row>
    <row r="40" spans="1:19" ht="11.25" customHeight="1" thickBot="1" x14ac:dyDescent="0.3">
      <c r="A40" s="168"/>
      <c r="B40" s="169"/>
      <c r="C40" s="93"/>
      <c r="D40" s="12"/>
      <c r="G40" s="2"/>
      <c r="M40" s="95"/>
      <c r="N40" s="95"/>
      <c r="O40" s="95"/>
    </row>
    <row r="41" spans="1:19" x14ac:dyDescent="0.25">
      <c r="A41" s="122" t="s">
        <v>34</v>
      </c>
      <c r="B41" s="97">
        <v>5102.82</v>
      </c>
      <c r="C41" s="98" t="s">
        <v>56</v>
      </c>
      <c r="D41" s="99"/>
      <c r="E41" s="100"/>
      <c r="H41" s="85"/>
      <c r="I41" s="85"/>
      <c r="J41" s="85"/>
    </row>
    <row r="42" spans="1:19" ht="15.75" thickBot="1" x14ac:dyDescent="0.3">
      <c r="A42" s="123" t="s">
        <v>35</v>
      </c>
      <c r="B42" s="124">
        <v>1429.74</v>
      </c>
      <c r="C42" s="187" t="s">
        <v>56</v>
      </c>
      <c r="D42" s="188"/>
      <c r="E42" s="189"/>
      <c r="H42" s="86"/>
      <c r="I42" s="86"/>
      <c r="J42" s="86"/>
    </row>
    <row r="43" spans="1:19" ht="15.75" thickBot="1" x14ac:dyDescent="0.3">
      <c r="B43" s="118">
        <f>SUM(B41:B42)</f>
        <v>6532.5599999999995</v>
      </c>
      <c r="C43" s="119" t="s">
        <v>57</v>
      </c>
      <c r="D43" s="120"/>
      <c r="E43" s="121"/>
      <c r="H43" s="23"/>
      <c r="I43" s="23"/>
      <c r="J43" s="23"/>
    </row>
    <row r="45" spans="1:19" x14ac:dyDescent="0.25">
      <c r="A45" s="172" t="s">
        <v>77</v>
      </c>
      <c r="C45" s="170"/>
    </row>
    <row r="46" spans="1:19" ht="16.5" customHeight="1" x14ac:dyDescent="0.25">
      <c r="A46" s="171"/>
      <c r="B46" s="171"/>
      <c r="C46" s="171"/>
      <c r="D46" s="171"/>
    </row>
    <row r="47" spans="1:19" x14ac:dyDescent="0.25">
      <c r="A47" s="171"/>
      <c r="B47" s="171"/>
      <c r="C47" s="171"/>
      <c r="D47" s="171"/>
    </row>
    <row r="48" spans="1:19" x14ac:dyDescent="0.25">
      <c r="A48" s="171"/>
      <c r="B48" s="171"/>
      <c r="C48" s="171"/>
      <c r="D48" s="171"/>
    </row>
    <row r="49" spans="1:4" x14ac:dyDescent="0.25">
      <c r="A49" s="171"/>
      <c r="B49" s="171"/>
      <c r="C49" s="171"/>
      <c r="D49" s="171"/>
    </row>
    <row r="50" spans="1:4" ht="16.5" customHeight="1" x14ac:dyDescent="0.25">
      <c r="A50" s="171"/>
      <c r="B50" s="171"/>
      <c r="C50" s="171"/>
      <c r="D50" s="171"/>
    </row>
  </sheetData>
  <mergeCells count="9">
    <mergeCell ref="A2:D2"/>
    <mergeCell ref="F3:I3"/>
    <mergeCell ref="G37:I37"/>
    <mergeCell ref="F2:Q2"/>
    <mergeCell ref="C42:E42"/>
    <mergeCell ref="J3:K3"/>
    <mergeCell ref="L3:M3"/>
    <mergeCell ref="P3:Q3"/>
    <mergeCell ref="N3:O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B13" zoomScale="90" zoomScaleNormal="90" workbookViewId="0">
      <selection activeCell="Q11" sqref="Q11"/>
    </sheetView>
  </sheetViews>
  <sheetFormatPr defaultRowHeight="15" x14ac:dyDescent="0.25"/>
  <cols>
    <col min="1" max="1" width="18.85546875" customWidth="1"/>
    <col min="2" max="2" width="12.5703125" customWidth="1"/>
    <col min="3" max="3" width="12.85546875" customWidth="1"/>
    <col min="4" max="4" width="12.7109375" customWidth="1"/>
    <col min="5" max="5" width="3.5703125" customWidth="1"/>
    <col min="6" max="6" width="6.140625" customWidth="1"/>
    <col min="7" max="7" width="12.5703125" customWidth="1"/>
    <col min="8" max="8" width="5.5703125" customWidth="1"/>
    <col min="9" max="9" width="11.5703125" customWidth="1"/>
    <col min="10" max="10" width="16.140625" customWidth="1"/>
    <col min="11" max="11" width="14.140625" customWidth="1"/>
    <col min="12" max="12" width="16.28515625" customWidth="1"/>
    <col min="13" max="13" width="3.7109375" customWidth="1"/>
    <col min="14" max="14" width="20.140625" customWidth="1"/>
    <col min="15" max="15" width="12.7109375" customWidth="1"/>
    <col min="16" max="16" width="13.28515625" customWidth="1"/>
    <col min="17" max="17" width="11.42578125" bestFit="1" customWidth="1"/>
  </cols>
  <sheetData>
    <row r="1" spans="1:17" ht="39.75" customHeight="1" thickBot="1" x14ac:dyDescent="0.4">
      <c r="A1" s="175" t="s">
        <v>67</v>
      </c>
      <c r="B1" s="176"/>
      <c r="C1" s="176"/>
      <c r="D1" s="177"/>
      <c r="E1" s="14"/>
      <c r="F1" s="192" t="s">
        <v>44</v>
      </c>
      <c r="G1" s="193"/>
      <c r="H1" s="193"/>
      <c r="I1" s="193"/>
      <c r="J1" s="193"/>
      <c r="K1" s="193"/>
      <c r="L1" s="194"/>
      <c r="N1" s="192" t="s">
        <v>52</v>
      </c>
      <c r="O1" s="193"/>
      <c r="P1" s="194"/>
    </row>
    <row r="2" spans="1:17" s="1" customFormat="1" ht="55.5" customHeight="1" thickBot="1" x14ac:dyDescent="0.3">
      <c r="A2" s="47" t="s">
        <v>0</v>
      </c>
      <c r="B2" s="69" t="s">
        <v>54</v>
      </c>
      <c r="C2" s="48" t="s">
        <v>49</v>
      </c>
      <c r="D2" s="49" t="s">
        <v>50</v>
      </c>
      <c r="E2" s="11"/>
      <c r="F2" s="190" t="s">
        <v>48</v>
      </c>
      <c r="G2" s="180"/>
      <c r="H2" s="180"/>
      <c r="I2" s="197"/>
      <c r="J2" s="69" t="s">
        <v>33</v>
      </c>
      <c r="K2" s="69" t="s">
        <v>53</v>
      </c>
      <c r="L2" s="70" t="s">
        <v>43</v>
      </c>
      <c r="N2" s="71" t="s">
        <v>0</v>
      </c>
      <c r="O2" s="72" t="s">
        <v>45</v>
      </c>
      <c r="P2" s="73" t="s">
        <v>21</v>
      </c>
      <c r="Q2" s="174" t="e">
        <f>#REF!-P3</f>
        <v>#REF!</v>
      </c>
    </row>
    <row r="3" spans="1:17" x14ac:dyDescent="0.25">
      <c r="A3" s="50" t="s">
        <v>24</v>
      </c>
      <c r="B3" s="67">
        <f>C3+D3</f>
        <v>23250.39</v>
      </c>
      <c r="C3" s="46">
        <v>17664.04</v>
      </c>
      <c r="D3" s="51">
        <v>5586.35</v>
      </c>
      <c r="E3" s="12"/>
      <c r="F3" s="66" t="s">
        <v>46</v>
      </c>
      <c r="G3" s="46">
        <f>C3+D33+C33</f>
        <v>18664.04</v>
      </c>
      <c r="H3" s="36" t="s">
        <v>47</v>
      </c>
      <c r="I3" s="87">
        <f>D3</f>
        <v>5586.35</v>
      </c>
      <c r="J3" s="67">
        <v>2695.33</v>
      </c>
      <c r="K3" s="67"/>
      <c r="L3" s="68">
        <f>G3+I3+J3</f>
        <v>26945.72</v>
      </c>
      <c r="N3" s="50" t="str">
        <f>A3</f>
        <v>A01/01 Funz. Gener.</v>
      </c>
      <c r="O3" s="67">
        <v>21540.39</v>
      </c>
      <c r="P3" s="51">
        <f>O3-G3-I3</f>
        <v>-2710.0000000000018</v>
      </c>
      <c r="Q3" t="s">
        <v>78</v>
      </c>
    </row>
    <row r="4" spans="1:17" x14ac:dyDescent="0.25">
      <c r="A4" s="52" t="s">
        <v>5</v>
      </c>
      <c r="B4" s="4">
        <f t="shared" ref="B4:B33" si="0">C4+D4</f>
        <v>11700</v>
      </c>
      <c r="C4" s="27">
        <v>11700</v>
      </c>
      <c r="D4" s="53"/>
      <c r="E4" s="13"/>
      <c r="F4" s="34" t="s">
        <v>46</v>
      </c>
      <c r="G4" s="27">
        <f>C4</f>
        <v>11700</v>
      </c>
      <c r="H4" s="27"/>
      <c r="I4" s="27"/>
      <c r="J4" s="4">
        <v>0</v>
      </c>
      <c r="K4" s="4"/>
      <c r="L4" s="68">
        <f t="shared" ref="L4:L33" si="1">G4+I4+J4</f>
        <v>11700</v>
      </c>
      <c r="N4" s="52" t="str">
        <f t="shared" ref="N4:N33" si="2">A4</f>
        <v>A01/2</v>
      </c>
      <c r="O4" s="4">
        <v>9000</v>
      </c>
      <c r="P4" s="83">
        <f t="shared" ref="P4:P33" si="3">O4-G4</f>
        <v>-2700</v>
      </c>
      <c r="Q4" t="s">
        <v>79</v>
      </c>
    </row>
    <row r="5" spans="1:17" x14ac:dyDescent="0.25">
      <c r="A5" s="52" t="s">
        <v>6</v>
      </c>
      <c r="B5" s="4">
        <f t="shared" si="0"/>
        <v>14000</v>
      </c>
      <c r="C5" s="27">
        <v>14000</v>
      </c>
      <c r="D5" s="53"/>
      <c r="E5" s="13"/>
      <c r="F5" s="34" t="s">
        <v>46</v>
      </c>
      <c r="G5" s="27">
        <f>C5</f>
        <v>14000</v>
      </c>
      <c r="H5" s="27"/>
      <c r="I5" s="27"/>
      <c r="J5" s="4">
        <v>0</v>
      </c>
      <c r="K5" s="4"/>
      <c r="L5" s="68">
        <f t="shared" si="1"/>
        <v>14000</v>
      </c>
      <c r="N5" s="52" t="str">
        <f t="shared" si="2"/>
        <v>A01/3</v>
      </c>
      <c r="O5" s="4">
        <f>C5</f>
        <v>14000</v>
      </c>
      <c r="P5" s="35">
        <f t="shared" si="3"/>
        <v>0</v>
      </c>
      <c r="Q5" s="173"/>
    </row>
    <row r="6" spans="1:17" x14ac:dyDescent="0.25">
      <c r="A6" s="52" t="s">
        <v>25</v>
      </c>
      <c r="B6" s="4">
        <f t="shared" si="0"/>
        <v>0.11</v>
      </c>
      <c r="C6" s="3"/>
      <c r="D6" s="54">
        <v>0.11</v>
      </c>
      <c r="E6" s="13"/>
      <c r="F6" s="52"/>
      <c r="G6" s="3"/>
      <c r="H6" s="88" t="s">
        <v>47</v>
      </c>
      <c r="I6" s="28">
        <f>D6</f>
        <v>0.11</v>
      </c>
      <c r="J6" s="4">
        <v>0</v>
      </c>
      <c r="K6" s="4"/>
      <c r="L6" s="68">
        <f t="shared" si="1"/>
        <v>0.11</v>
      </c>
      <c r="N6" s="52" t="str">
        <f t="shared" si="2"/>
        <v>A01/4</v>
      </c>
      <c r="O6" s="4">
        <f>D6</f>
        <v>0.11</v>
      </c>
      <c r="P6" s="35">
        <f>O6-I6</f>
        <v>0</v>
      </c>
    </row>
    <row r="7" spans="1:17" x14ac:dyDescent="0.25">
      <c r="A7" s="52" t="s">
        <v>26</v>
      </c>
      <c r="B7" s="4">
        <v>1272.4100000000001</v>
      </c>
      <c r="C7" s="3"/>
      <c r="D7" s="55">
        <v>1272.4100000000001</v>
      </c>
      <c r="E7" s="12"/>
      <c r="F7" s="52"/>
      <c r="G7" s="3"/>
      <c r="H7" s="88" t="s">
        <v>47</v>
      </c>
      <c r="I7" s="28">
        <f>D7</f>
        <v>1272.4100000000001</v>
      </c>
      <c r="J7" s="4">
        <v>0</v>
      </c>
      <c r="K7" s="4"/>
      <c r="L7" s="68">
        <f t="shared" si="1"/>
        <v>1272.4100000000001</v>
      </c>
      <c r="M7" s="2"/>
      <c r="N7" s="52" t="str">
        <f t="shared" si="2"/>
        <v>A01/7</v>
      </c>
      <c r="O7" s="4">
        <v>36780</v>
      </c>
      <c r="P7" s="83">
        <f>O7-I7</f>
        <v>35507.589999999997</v>
      </c>
      <c r="Q7" t="s">
        <v>79</v>
      </c>
    </row>
    <row r="8" spans="1:17" x14ac:dyDescent="0.25">
      <c r="A8" s="52" t="s">
        <v>36</v>
      </c>
      <c r="B8" s="4">
        <f t="shared" si="0"/>
        <v>25442.89</v>
      </c>
      <c r="C8" s="15">
        <v>25442.89</v>
      </c>
      <c r="D8" s="53"/>
      <c r="E8" s="12"/>
      <c r="F8" s="34" t="s">
        <v>46</v>
      </c>
      <c r="G8" s="27">
        <f t="shared" ref="G8:G13" si="4">C8</f>
        <v>25442.89</v>
      </c>
      <c r="H8" s="27"/>
      <c r="I8" s="27"/>
      <c r="J8" s="4">
        <v>3000</v>
      </c>
      <c r="K8" s="4"/>
      <c r="L8" s="68">
        <f t="shared" si="1"/>
        <v>28442.89</v>
      </c>
      <c r="M8" s="2"/>
      <c r="N8" s="52" t="str">
        <f t="shared" si="2"/>
        <v>A02/1 Funz. Amm.</v>
      </c>
      <c r="O8" s="4">
        <v>22450</v>
      </c>
      <c r="P8" s="83">
        <f t="shared" si="3"/>
        <v>-2992.8899999999994</v>
      </c>
      <c r="Q8" t="s">
        <v>79</v>
      </c>
    </row>
    <row r="9" spans="1:17" x14ac:dyDescent="0.25">
      <c r="A9" s="52" t="s">
        <v>37</v>
      </c>
      <c r="B9" s="4">
        <f t="shared" si="0"/>
        <v>15898.4</v>
      </c>
      <c r="C9" s="15">
        <v>15898.4</v>
      </c>
      <c r="D9" s="53"/>
      <c r="E9" s="12"/>
      <c r="F9" s="34" t="s">
        <v>46</v>
      </c>
      <c r="G9" s="27">
        <f t="shared" si="4"/>
        <v>15898.4</v>
      </c>
      <c r="H9" s="27"/>
      <c r="I9" s="27"/>
      <c r="J9" s="4">
        <v>3000</v>
      </c>
      <c r="K9" s="4"/>
      <c r="L9" s="68">
        <f t="shared" si="1"/>
        <v>18898.400000000001</v>
      </c>
      <c r="N9" s="52" t="str">
        <f t="shared" si="2"/>
        <v>A03/1 Fuz. Did.</v>
      </c>
      <c r="O9" s="4">
        <f t="shared" ref="O9:O13" si="5">C9</f>
        <v>15898.4</v>
      </c>
      <c r="P9" s="35">
        <f t="shared" si="3"/>
        <v>0</v>
      </c>
    </row>
    <row r="10" spans="1:17" x14ac:dyDescent="0.25">
      <c r="A10" s="52" t="s">
        <v>8</v>
      </c>
      <c r="B10" s="4">
        <f t="shared" si="0"/>
        <v>15595.65</v>
      </c>
      <c r="C10" s="15">
        <v>15595.65</v>
      </c>
      <c r="D10" s="53"/>
      <c r="E10" s="12"/>
      <c r="F10" s="34" t="s">
        <v>46</v>
      </c>
      <c r="G10" s="27">
        <f t="shared" si="4"/>
        <v>15595.65</v>
      </c>
      <c r="H10" s="27"/>
      <c r="I10" s="27"/>
      <c r="J10" s="4">
        <v>0</v>
      </c>
      <c r="K10" s="4"/>
      <c r="L10" s="68">
        <f t="shared" si="1"/>
        <v>15595.65</v>
      </c>
      <c r="N10" s="52" t="str">
        <f t="shared" si="2"/>
        <v>A03/4</v>
      </c>
      <c r="O10" s="4">
        <f t="shared" si="5"/>
        <v>15595.65</v>
      </c>
      <c r="P10" s="35">
        <f t="shared" si="3"/>
        <v>0</v>
      </c>
      <c r="Q10" s="173"/>
    </row>
    <row r="11" spans="1:17" x14ac:dyDescent="0.25">
      <c r="A11" s="52" t="s">
        <v>7</v>
      </c>
      <c r="B11" s="4">
        <f t="shared" si="0"/>
        <v>14000</v>
      </c>
      <c r="C11" s="15">
        <v>14000</v>
      </c>
      <c r="D11" s="53"/>
      <c r="E11" s="12"/>
      <c r="F11" s="34" t="s">
        <v>46</v>
      </c>
      <c r="G11" s="27">
        <f t="shared" si="4"/>
        <v>14000</v>
      </c>
      <c r="H11" s="27"/>
      <c r="I11" s="27"/>
      <c r="J11" s="4">
        <v>0</v>
      </c>
      <c r="K11" s="4"/>
      <c r="L11" s="68">
        <f t="shared" si="1"/>
        <v>14000</v>
      </c>
      <c r="N11" s="52" t="str">
        <f t="shared" si="2"/>
        <v>A03/3</v>
      </c>
      <c r="O11" s="4">
        <f t="shared" si="5"/>
        <v>14000</v>
      </c>
      <c r="P11" s="35">
        <f t="shared" si="3"/>
        <v>0</v>
      </c>
      <c r="Q11" s="173"/>
    </row>
    <row r="12" spans="1:17" x14ac:dyDescent="0.25">
      <c r="A12" s="52" t="s">
        <v>9</v>
      </c>
      <c r="B12" s="4">
        <f t="shared" si="0"/>
        <v>9674.0499999999993</v>
      </c>
      <c r="C12" s="15">
        <v>9674.0499999999993</v>
      </c>
      <c r="D12" s="53"/>
      <c r="E12" s="12"/>
      <c r="F12" s="34" t="s">
        <v>46</v>
      </c>
      <c r="G12" s="27">
        <f t="shared" si="4"/>
        <v>9674.0499999999993</v>
      </c>
      <c r="H12" s="27"/>
      <c r="I12" s="27"/>
      <c r="J12" s="4">
        <v>0</v>
      </c>
      <c r="K12" s="4"/>
      <c r="L12" s="68">
        <f t="shared" si="1"/>
        <v>9674.0499999999993</v>
      </c>
      <c r="N12" s="52" t="str">
        <f t="shared" si="2"/>
        <v>A03/5</v>
      </c>
      <c r="O12" s="4">
        <f t="shared" si="5"/>
        <v>9674.0499999999993</v>
      </c>
      <c r="P12" s="35">
        <f t="shared" si="3"/>
        <v>0</v>
      </c>
    </row>
    <row r="13" spans="1:17" x14ac:dyDescent="0.25">
      <c r="A13" s="52" t="s">
        <v>10</v>
      </c>
      <c r="B13" s="4">
        <f t="shared" si="0"/>
        <v>9329</v>
      </c>
      <c r="C13" s="15">
        <v>9329</v>
      </c>
      <c r="D13" s="53"/>
      <c r="E13" s="12"/>
      <c r="F13" s="34" t="s">
        <v>46</v>
      </c>
      <c r="G13" s="27">
        <f t="shared" si="4"/>
        <v>9329</v>
      </c>
      <c r="H13" s="27"/>
      <c r="I13" s="27"/>
      <c r="J13" s="4">
        <v>0</v>
      </c>
      <c r="K13" s="4"/>
      <c r="L13" s="68">
        <f t="shared" si="1"/>
        <v>9329</v>
      </c>
      <c r="N13" s="52" t="str">
        <f t="shared" si="2"/>
        <v>A03/6</v>
      </c>
      <c r="O13" s="4">
        <f t="shared" si="5"/>
        <v>9329</v>
      </c>
      <c r="P13" s="35">
        <f t="shared" si="3"/>
        <v>0</v>
      </c>
    </row>
    <row r="14" spans="1:17" x14ac:dyDescent="0.25">
      <c r="A14" s="52" t="s">
        <v>27</v>
      </c>
      <c r="B14" s="4">
        <f t="shared" si="0"/>
        <v>1000.14</v>
      </c>
      <c r="C14" s="3"/>
      <c r="D14" s="55">
        <v>1000.14</v>
      </c>
      <c r="E14" s="12"/>
      <c r="F14" s="52"/>
      <c r="G14" s="3"/>
      <c r="H14" s="88" t="s">
        <v>47</v>
      </c>
      <c r="I14" s="28">
        <f t="shared" ref="I14:I26" si="6">D14</f>
        <v>1000.14</v>
      </c>
      <c r="J14" s="4">
        <v>0</v>
      </c>
      <c r="K14" s="4"/>
      <c r="L14" s="68">
        <f t="shared" si="1"/>
        <v>1000.14</v>
      </c>
      <c r="N14" s="52" t="str">
        <f t="shared" si="2"/>
        <v>A03/8</v>
      </c>
      <c r="O14" s="4">
        <f>D14</f>
        <v>1000.14</v>
      </c>
      <c r="P14" s="35">
        <f t="shared" ref="P14:P26" si="7">O14-I14</f>
        <v>0</v>
      </c>
    </row>
    <row r="15" spans="1:17" x14ac:dyDescent="0.25">
      <c r="A15" s="52" t="s">
        <v>28</v>
      </c>
      <c r="B15" s="4">
        <f t="shared" si="0"/>
        <v>800</v>
      </c>
      <c r="C15" s="3"/>
      <c r="D15" s="55">
        <v>800</v>
      </c>
      <c r="E15" s="12"/>
      <c r="F15" s="52"/>
      <c r="G15" s="3"/>
      <c r="H15" s="88" t="s">
        <v>47</v>
      </c>
      <c r="I15" s="28">
        <f t="shared" si="6"/>
        <v>800</v>
      </c>
      <c r="J15" s="4">
        <v>0</v>
      </c>
      <c r="K15" s="4"/>
      <c r="L15" s="68">
        <f t="shared" si="1"/>
        <v>800</v>
      </c>
      <c r="N15" s="52" t="str">
        <f t="shared" si="2"/>
        <v>A03/11</v>
      </c>
      <c r="O15" s="4">
        <f t="shared" ref="O15:O30" si="8">D15</f>
        <v>800</v>
      </c>
      <c r="P15" s="35">
        <f t="shared" si="7"/>
        <v>0</v>
      </c>
    </row>
    <row r="16" spans="1:17" x14ac:dyDescent="0.25">
      <c r="A16" s="52" t="s">
        <v>29</v>
      </c>
      <c r="B16" s="4">
        <f t="shared" si="0"/>
        <v>2352.94</v>
      </c>
      <c r="C16" s="3"/>
      <c r="D16" s="55">
        <v>2352.94</v>
      </c>
      <c r="E16" s="12"/>
      <c r="F16" s="52"/>
      <c r="G16" s="3"/>
      <c r="H16" s="88" t="s">
        <v>47</v>
      </c>
      <c r="I16" s="28">
        <f t="shared" si="6"/>
        <v>2352.94</v>
      </c>
      <c r="J16" s="4">
        <v>0</v>
      </c>
      <c r="K16" s="4"/>
      <c r="L16" s="68">
        <f t="shared" si="1"/>
        <v>2352.94</v>
      </c>
      <c r="N16" s="52" t="str">
        <f t="shared" si="2"/>
        <v>A03/12</v>
      </c>
      <c r="O16" s="4">
        <f t="shared" si="8"/>
        <v>2352.94</v>
      </c>
      <c r="P16" s="35">
        <f t="shared" si="7"/>
        <v>0</v>
      </c>
    </row>
    <row r="17" spans="1:16" x14ac:dyDescent="0.25">
      <c r="A17" s="52" t="s">
        <v>30</v>
      </c>
      <c r="B17" s="4">
        <f t="shared" si="0"/>
        <v>9845.1200000000008</v>
      </c>
      <c r="C17" s="3"/>
      <c r="D17" s="55">
        <v>9845.1200000000008</v>
      </c>
      <c r="E17" s="12"/>
      <c r="F17" s="52"/>
      <c r="G17" s="3"/>
      <c r="H17" s="88" t="s">
        <v>47</v>
      </c>
      <c r="I17" s="28">
        <f t="shared" si="6"/>
        <v>9845.1200000000008</v>
      </c>
      <c r="J17" s="4">
        <v>0</v>
      </c>
      <c r="K17" s="4"/>
      <c r="L17" s="68">
        <f t="shared" si="1"/>
        <v>9845.1200000000008</v>
      </c>
      <c r="N17" s="52" t="str">
        <f t="shared" si="2"/>
        <v>A03/13</v>
      </c>
      <c r="O17" s="4">
        <f t="shared" si="8"/>
        <v>9845.1200000000008</v>
      </c>
      <c r="P17" s="35">
        <f t="shared" si="7"/>
        <v>0</v>
      </c>
    </row>
    <row r="18" spans="1:16" x14ac:dyDescent="0.25">
      <c r="A18" s="52" t="s">
        <v>38</v>
      </c>
      <c r="B18" s="4">
        <f t="shared" si="0"/>
        <v>185.26</v>
      </c>
      <c r="C18" s="3"/>
      <c r="D18" s="55">
        <v>185.26</v>
      </c>
      <c r="E18" s="12"/>
      <c r="F18" s="52"/>
      <c r="G18" s="3"/>
      <c r="H18" s="88" t="s">
        <v>47</v>
      </c>
      <c r="I18" s="28">
        <f t="shared" si="6"/>
        <v>185.26</v>
      </c>
      <c r="J18" s="4">
        <v>0</v>
      </c>
      <c r="K18" s="4"/>
      <c r="L18" s="68">
        <f t="shared" si="1"/>
        <v>185.26</v>
      </c>
      <c r="N18" s="52" t="str">
        <f t="shared" si="2"/>
        <v>A05/2 Visite e Viaggi</v>
      </c>
      <c r="O18" s="4">
        <f t="shared" si="8"/>
        <v>185.26</v>
      </c>
      <c r="P18" s="35">
        <f t="shared" si="7"/>
        <v>0</v>
      </c>
    </row>
    <row r="19" spans="1:16" x14ac:dyDescent="0.25">
      <c r="A19" s="52" t="s">
        <v>39</v>
      </c>
      <c r="B19" s="4">
        <f t="shared" si="0"/>
        <v>100</v>
      </c>
      <c r="C19" s="3"/>
      <c r="D19" s="55">
        <v>100</v>
      </c>
      <c r="E19" s="12"/>
      <c r="F19" s="52"/>
      <c r="G19" s="3"/>
      <c r="H19" s="88" t="s">
        <v>47</v>
      </c>
      <c r="I19" s="28">
        <f t="shared" si="6"/>
        <v>100</v>
      </c>
      <c r="J19" s="4">
        <v>0</v>
      </c>
      <c r="K19" s="4"/>
      <c r="L19" s="68">
        <f t="shared" si="1"/>
        <v>100</v>
      </c>
      <c r="N19" s="52" t="str">
        <f t="shared" si="2"/>
        <v>A05/3 Visite e Viaggi</v>
      </c>
      <c r="O19" s="4">
        <f t="shared" si="8"/>
        <v>100</v>
      </c>
      <c r="P19" s="35">
        <f t="shared" si="7"/>
        <v>0</v>
      </c>
    </row>
    <row r="20" spans="1:16" x14ac:dyDescent="0.25">
      <c r="A20" s="52" t="s">
        <v>40</v>
      </c>
      <c r="B20" s="4">
        <f t="shared" si="0"/>
        <v>5205.55</v>
      </c>
      <c r="C20" s="3"/>
      <c r="D20" s="55">
        <v>5205.55</v>
      </c>
      <c r="E20" s="12"/>
      <c r="F20" s="52"/>
      <c r="G20" s="3"/>
      <c r="H20" s="88" t="s">
        <v>47</v>
      </c>
      <c r="I20" s="28">
        <f t="shared" si="6"/>
        <v>5205.55</v>
      </c>
      <c r="J20" s="4">
        <v>0</v>
      </c>
      <c r="K20" s="4"/>
      <c r="L20" s="68">
        <f t="shared" si="1"/>
        <v>5205.55</v>
      </c>
      <c r="N20" s="52" t="str">
        <f t="shared" si="2"/>
        <v>A06 Orientam.</v>
      </c>
      <c r="O20" s="4">
        <f t="shared" si="8"/>
        <v>5205.55</v>
      </c>
      <c r="P20" s="35">
        <f t="shared" si="7"/>
        <v>0</v>
      </c>
    </row>
    <row r="21" spans="1:16" x14ac:dyDescent="0.25">
      <c r="A21" s="52" t="s">
        <v>41</v>
      </c>
      <c r="B21" s="4">
        <f t="shared" si="0"/>
        <v>3906.3</v>
      </c>
      <c r="C21" s="3"/>
      <c r="D21" s="55">
        <v>3906.3</v>
      </c>
      <c r="E21" s="12"/>
      <c r="F21" s="52"/>
      <c r="G21" s="3"/>
      <c r="H21" s="88" t="s">
        <v>47</v>
      </c>
      <c r="I21" s="28">
        <f t="shared" si="6"/>
        <v>3906.3</v>
      </c>
      <c r="J21" s="4">
        <v>0</v>
      </c>
      <c r="K21" s="4"/>
      <c r="L21" s="68">
        <f t="shared" si="1"/>
        <v>3906.3</v>
      </c>
      <c r="N21" s="52" t="str">
        <f t="shared" si="2"/>
        <v>P1/1 Progetti</v>
      </c>
      <c r="O21" s="4">
        <f t="shared" si="8"/>
        <v>3906.3</v>
      </c>
      <c r="P21" s="35">
        <f t="shared" si="7"/>
        <v>0</v>
      </c>
    </row>
    <row r="22" spans="1:16" x14ac:dyDescent="0.25">
      <c r="A22" s="52" t="s">
        <v>11</v>
      </c>
      <c r="B22" s="4">
        <f t="shared" si="0"/>
        <v>229.8</v>
      </c>
      <c r="C22" s="3"/>
      <c r="D22" s="55">
        <v>229.8</v>
      </c>
      <c r="E22" s="12"/>
      <c r="F22" s="52"/>
      <c r="G22" s="3"/>
      <c r="H22" s="88" t="s">
        <v>47</v>
      </c>
      <c r="I22" s="28">
        <f t="shared" si="6"/>
        <v>229.8</v>
      </c>
      <c r="J22" s="4">
        <v>0</v>
      </c>
      <c r="K22" s="4"/>
      <c r="L22" s="68">
        <f t="shared" si="1"/>
        <v>229.8</v>
      </c>
      <c r="N22" s="52" t="str">
        <f t="shared" si="2"/>
        <v>P1/2</v>
      </c>
      <c r="O22" s="4">
        <f t="shared" si="8"/>
        <v>229.8</v>
      </c>
      <c r="P22" s="35">
        <f t="shared" si="7"/>
        <v>0</v>
      </c>
    </row>
    <row r="23" spans="1:16" x14ac:dyDescent="0.25">
      <c r="A23" s="52" t="s">
        <v>12</v>
      </c>
      <c r="B23" s="4">
        <f t="shared" si="0"/>
        <v>2.38</v>
      </c>
      <c r="C23" s="3"/>
      <c r="D23" s="55">
        <v>2.38</v>
      </c>
      <c r="E23" s="12"/>
      <c r="F23" s="52"/>
      <c r="G23" s="3"/>
      <c r="H23" s="88" t="s">
        <v>47</v>
      </c>
      <c r="I23" s="28">
        <f t="shared" si="6"/>
        <v>2.38</v>
      </c>
      <c r="J23" s="4">
        <v>0</v>
      </c>
      <c r="K23" s="4"/>
      <c r="L23" s="68">
        <f t="shared" si="1"/>
        <v>2.38</v>
      </c>
      <c r="N23" s="52" t="str">
        <f t="shared" si="2"/>
        <v>P2/1</v>
      </c>
      <c r="O23" s="4">
        <f t="shared" si="8"/>
        <v>2.38</v>
      </c>
      <c r="P23" s="35">
        <f t="shared" si="7"/>
        <v>0</v>
      </c>
    </row>
    <row r="24" spans="1:16" x14ac:dyDescent="0.25">
      <c r="A24" s="52" t="s">
        <v>13</v>
      </c>
      <c r="B24" s="4">
        <f t="shared" si="0"/>
        <v>2310.86</v>
      </c>
      <c r="C24" s="3"/>
      <c r="D24" s="55">
        <v>2310.86</v>
      </c>
      <c r="E24" s="12"/>
      <c r="F24" s="52"/>
      <c r="G24" s="3"/>
      <c r="H24" s="88" t="s">
        <v>47</v>
      </c>
      <c r="I24" s="28">
        <f t="shared" si="6"/>
        <v>2310.86</v>
      </c>
      <c r="J24" s="4">
        <v>0</v>
      </c>
      <c r="K24" s="4"/>
      <c r="L24" s="68">
        <f t="shared" si="1"/>
        <v>2310.86</v>
      </c>
      <c r="N24" s="52" t="str">
        <f t="shared" si="2"/>
        <v>P2/2</v>
      </c>
      <c r="O24" s="4">
        <f t="shared" si="8"/>
        <v>2310.86</v>
      </c>
      <c r="P24" s="35">
        <f t="shared" si="7"/>
        <v>0</v>
      </c>
    </row>
    <row r="25" spans="1:16" x14ac:dyDescent="0.25">
      <c r="A25" s="52" t="s">
        <v>14</v>
      </c>
      <c r="B25" s="4">
        <f t="shared" si="0"/>
        <v>11.47</v>
      </c>
      <c r="C25" s="3"/>
      <c r="D25" s="55">
        <v>11.47</v>
      </c>
      <c r="E25" s="12"/>
      <c r="F25" s="52"/>
      <c r="G25" s="3"/>
      <c r="H25" s="88" t="s">
        <v>47</v>
      </c>
      <c r="I25" s="28">
        <f t="shared" si="6"/>
        <v>11.47</v>
      </c>
      <c r="J25" s="4">
        <v>0</v>
      </c>
      <c r="K25" s="4"/>
      <c r="L25" s="68">
        <f t="shared" si="1"/>
        <v>11.47</v>
      </c>
      <c r="N25" s="52" t="str">
        <f t="shared" si="2"/>
        <v>P2/3</v>
      </c>
      <c r="O25" s="4">
        <f t="shared" si="8"/>
        <v>11.47</v>
      </c>
      <c r="P25" s="35">
        <f t="shared" si="7"/>
        <v>0</v>
      </c>
    </row>
    <row r="26" spans="1:16" x14ac:dyDescent="0.25">
      <c r="A26" s="52" t="s">
        <v>31</v>
      </c>
      <c r="B26" s="4">
        <f t="shared" si="0"/>
        <v>2.4</v>
      </c>
      <c r="C26" s="3"/>
      <c r="D26" s="55">
        <v>2.4</v>
      </c>
      <c r="E26" s="12"/>
      <c r="F26" s="52"/>
      <c r="G26" s="3"/>
      <c r="H26" s="88" t="s">
        <v>47</v>
      </c>
      <c r="I26" s="28">
        <f t="shared" si="6"/>
        <v>2.4</v>
      </c>
      <c r="J26" s="4">
        <v>0</v>
      </c>
      <c r="K26" s="4"/>
      <c r="L26" s="68">
        <f t="shared" si="1"/>
        <v>2.4</v>
      </c>
      <c r="N26" s="52" t="str">
        <f t="shared" si="2"/>
        <v>P2/5</v>
      </c>
      <c r="O26" s="4">
        <f t="shared" si="8"/>
        <v>2.4</v>
      </c>
      <c r="P26" s="35">
        <f t="shared" si="7"/>
        <v>0</v>
      </c>
    </row>
    <row r="27" spans="1:16" x14ac:dyDescent="0.25">
      <c r="A27" s="52" t="s">
        <v>15</v>
      </c>
      <c r="B27" s="4">
        <f t="shared" si="0"/>
        <v>5103.17</v>
      </c>
      <c r="C27" s="3"/>
      <c r="D27" s="55">
        <v>5103.17</v>
      </c>
      <c r="E27" s="12"/>
      <c r="F27" s="52"/>
      <c r="G27" s="3"/>
      <c r="H27" s="88" t="s">
        <v>47</v>
      </c>
      <c r="I27" s="28">
        <f>D27-D41</f>
        <v>0.3500000000003638</v>
      </c>
      <c r="J27" s="4">
        <v>0</v>
      </c>
      <c r="K27" s="4"/>
      <c r="L27" s="68">
        <f t="shared" si="1"/>
        <v>0.3500000000003638</v>
      </c>
      <c r="N27" s="52" t="str">
        <f t="shared" si="2"/>
        <v>P2/7</v>
      </c>
      <c r="O27" s="4">
        <f t="shared" si="8"/>
        <v>5103.17</v>
      </c>
      <c r="P27" s="35">
        <v>0</v>
      </c>
    </row>
    <row r="28" spans="1:16" x14ac:dyDescent="0.25">
      <c r="A28" s="52" t="s">
        <v>16</v>
      </c>
      <c r="B28" s="4">
        <f t="shared" si="0"/>
        <v>6512.09</v>
      </c>
      <c r="C28" s="3"/>
      <c r="D28" s="55">
        <v>6512.09</v>
      </c>
      <c r="E28" s="12"/>
      <c r="F28" s="52"/>
      <c r="G28" s="3"/>
      <c r="H28" s="88" t="s">
        <v>47</v>
      </c>
      <c r="I28" s="28">
        <f>D28-D42</f>
        <v>5082.45</v>
      </c>
      <c r="J28" s="4">
        <v>0</v>
      </c>
      <c r="K28" s="4"/>
      <c r="L28" s="68">
        <f t="shared" si="1"/>
        <v>5082.45</v>
      </c>
      <c r="N28" s="52" t="str">
        <f t="shared" si="2"/>
        <v>P2/8</v>
      </c>
      <c r="O28" s="4">
        <f t="shared" si="8"/>
        <v>6512.09</v>
      </c>
      <c r="P28" s="35">
        <v>0</v>
      </c>
    </row>
    <row r="29" spans="1:16" x14ac:dyDescent="0.25">
      <c r="A29" s="52" t="s">
        <v>51</v>
      </c>
      <c r="B29" s="4">
        <f t="shared" si="0"/>
        <v>17046</v>
      </c>
      <c r="C29" s="3"/>
      <c r="D29" s="55">
        <v>17046</v>
      </c>
      <c r="E29" s="12"/>
      <c r="F29" s="52"/>
      <c r="G29" s="3"/>
      <c r="H29" s="88" t="s">
        <v>47</v>
      </c>
      <c r="I29" s="28">
        <f>D29</f>
        <v>17046</v>
      </c>
      <c r="J29" s="4">
        <v>0</v>
      </c>
      <c r="K29" s="4"/>
      <c r="L29" s="68">
        <f t="shared" si="1"/>
        <v>17046</v>
      </c>
      <c r="N29" s="52" t="str">
        <f t="shared" si="2"/>
        <v>P2/9</v>
      </c>
      <c r="O29" s="4">
        <f t="shared" si="8"/>
        <v>17046</v>
      </c>
      <c r="P29" s="35">
        <f>O29-I29</f>
        <v>0</v>
      </c>
    </row>
    <row r="30" spans="1:16" x14ac:dyDescent="0.25">
      <c r="A30" s="52" t="s">
        <v>32</v>
      </c>
      <c r="B30" s="4">
        <f t="shared" si="0"/>
        <v>3151.81</v>
      </c>
      <c r="C30" s="3"/>
      <c r="D30" s="55">
        <v>3151.81</v>
      </c>
      <c r="E30" s="12"/>
      <c r="F30" s="52"/>
      <c r="G30" s="3"/>
      <c r="H30" s="88" t="s">
        <v>47</v>
      </c>
      <c r="I30" s="28">
        <f>D30</f>
        <v>3151.81</v>
      </c>
      <c r="J30" s="4">
        <v>0</v>
      </c>
      <c r="K30" s="4"/>
      <c r="L30" s="68">
        <f t="shared" si="1"/>
        <v>3151.81</v>
      </c>
      <c r="N30" s="52" t="str">
        <f t="shared" si="2"/>
        <v>P2/10</v>
      </c>
      <c r="O30" s="4">
        <f t="shared" si="8"/>
        <v>3151.81</v>
      </c>
      <c r="P30" s="35">
        <f>O30-I30</f>
        <v>0</v>
      </c>
    </row>
    <row r="31" spans="1:16" x14ac:dyDescent="0.25">
      <c r="A31" s="52" t="s">
        <v>17</v>
      </c>
      <c r="B31" s="4">
        <f t="shared" si="0"/>
        <v>727.4</v>
      </c>
      <c r="C31" s="15">
        <v>727.4</v>
      </c>
      <c r="D31" s="53"/>
      <c r="E31" s="12"/>
      <c r="F31" s="34" t="s">
        <v>46</v>
      </c>
      <c r="G31" s="27">
        <f>C31</f>
        <v>727.4</v>
      </c>
      <c r="H31" s="27"/>
      <c r="I31" s="27"/>
      <c r="J31" s="4">
        <v>3000</v>
      </c>
      <c r="K31" s="4"/>
      <c r="L31" s="68">
        <f t="shared" si="1"/>
        <v>3727.4</v>
      </c>
      <c r="N31" s="52" t="str">
        <f t="shared" si="2"/>
        <v>P4/1</v>
      </c>
      <c r="O31" s="4">
        <f>C31</f>
        <v>727.4</v>
      </c>
      <c r="P31" s="35">
        <f t="shared" si="3"/>
        <v>0</v>
      </c>
    </row>
    <row r="32" spans="1:16" x14ac:dyDescent="0.25">
      <c r="A32" s="52" t="s">
        <v>18</v>
      </c>
      <c r="B32" s="96">
        <f t="shared" si="0"/>
        <v>3619.19</v>
      </c>
      <c r="C32" s="3"/>
      <c r="D32" s="55">
        <v>3619.19</v>
      </c>
      <c r="E32" s="12"/>
      <c r="F32" s="52"/>
      <c r="G32" s="3"/>
      <c r="H32" s="88" t="s">
        <v>47</v>
      </c>
      <c r="I32" s="28">
        <f>D32</f>
        <v>3619.19</v>
      </c>
      <c r="J32" s="4">
        <v>0</v>
      </c>
      <c r="K32" s="4"/>
      <c r="L32" s="68">
        <f t="shared" si="1"/>
        <v>3619.19</v>
      </c>
      <c r="N32" s="52" t="str">
        <f t="shared" si="2"/>
        <v>P4/2</v>
      </c>
      <c r="O32" s="4">
        <f>D32</f>
        <v>3619.19</v>
      </c>
      <c r="P32" s="35">
        <f>O32-I32</f>
        <v>0</v>
      </c>
    </row>
    <row r="33" spans="1:16" x14ac:dyDescent="0.25">
      <c r="A33" s="52" t="s">
        <v>1</v>
      </c>
      <c r="B33" s="96">
        <f t="shared" si="0"/>
        <v>1000</v>
      </c>
      <c r="C33" s="82">
        <v>1000</v>
      </c>
      <c r="D33" s="114"/>
      <c r="E33" s="13"/>
      <c r="F33" s="37" t="s">
        <v>46</v>
      </c>
      <c r="G33" s="27"/>
      <c r="H33" s="27"/>
      <c r="I33" s="27"/>
      <c r="J33" s="4"/>
      <c r="K33" s="4"/>
      <c r="L33" s="68">
        <f t="shared" si="1"/>
        <v>0</v>
      </c>
      <c r="N33" s="52" t="str">
        <f t="shared" si="2"/>
        <v>R98</v>
      </c>
      <c r="O33" s="4">
        <v>1000</v>
      </c>
      <c r="P33" s="35">
        <f t="shared" si="3"/>
        <v>1000</v>
      </c>
    </row>
    <row r="34" spans="1:16" s="7" customFormat="1" ht="23.25" thickBot="1" x14ac:dyDescent="0.3">
      <c r="A34" s="56" t="s">
        <v>4</v>
      </c>
      <c r="B34" s="96">
        <f>SUM(B3:B33)</f>
        <v>203274.77999999997</v>
      </c>
      <c r="C34" s="81">
        <f>SUM(C3:C33)</f>
        <v>135031.42999999996</v>
      </c>
      <c r="D34" s="57">
        <f>SUM(D3:D33)</f>
        <v>68243.349999999991</v>
      </c>
      <c r="E34" s="10"/>
      <c r="F34" s="38"/>
      <c r="G34" s="39">
        <f>SUM(G3:G33)</f>
        <v>135031.42999999996</v>
      </c>
      <c r="H34" s="39"/>
      <c r="I34" s="39">
        <f t="shared" ref="I34" si="9">SUM(I3:I33)</f>
        <v>61710.889999999992</v>
      </c>
      <c r="J34" s="39">
        <f>SUM(J3:J33)</f>
        <v>11695.33</v>
      </c>
      <c r="K34" s="39">
        <v>0</v>
      </c>
      <c r="L34" s="40">
        <f>SUM(L3:L33)</f>
        <v>208437.64999999997</v>
      </c>
      <c r="M34" s="8"/>
      <c r="N34" s="74" t="s">
        <v>4</v>
      </c>
      <c r="O34" s="18">
        <f>SUM(O3:O33)</f>
        <v>231379.47999999995</v>
      </c>
      <c r="P34" s="75">
        <f>SUM(P3:P33)</f>
        <v>28104.699999999997</v>
      </c>
    </row>
    <row r="35" spans="1:16" s="7" customFormat="1" ht="24" thickBot="1" x14ac:dyDescent="0.3">
      <c r="A35" s="58" t="s">
        <v>2</v>
      </c>
      <c r="B35" s="162"/>
      <c r="C35" s="17"/>
      <c r="D35" s="59">
        <v>0</v>
      </c>
      <c r="E35" s="10"/>
      <c r="F35" s="10"/>
      <c r="G35" s="41">
        <v>0</v>
      </c>
      <c r="H35" s="84"/>
      <c r="I35" s="84"/>
      <c r="J35" s="42"/>
      <c r="K35" s="42"/>
      <c r="L35" s="43">
        <f>G35</f>
        <v>0</v>
      </c>
      <c r="N35" s="74" t="s">
        <v>2</v>
      </c>
      <c r="O35" s="18"/>
      <c r="P35" s="59">
        <v>0</v>
      </c>
    </row>
    <row r="36" spans="1:16" s="7" customFormat="1" ht="15.75" thickBot="1" x14ac:dyDescent="0.3">
      <c r="A36" s="60" t="s">
        <v>3</v>
      </c>
      <c r="B36" s="160"/>
      <c r="C36" s="195">
        <f>C34+D34</f>
        <v>203274.77999999997</v>
      </c>
      <c r="D36" s="196"/>
      <c r="E36" s="10"/>
      <c r="F36" s="10"/>
      <c r="G36" s="198">
        <f>G34+I34+G35</f>
        <v>196742.31999999995</v>
      </c>
      <c r="H36" s="182"/>
      <c r="I36" s="199"/>
      <c r="J36" s="89">
        <f>SUM(J34:J35)</f>
        <v>11695.33</v>
      </c>
      <c r="K36" s="44"/>
      <c r="L36" s="45">
        <f>L34+L35</f>
        <v>208437.64999999997</v>
      </c>
      <c r="N36" s="60" t="s">
        <v>3</v>
      </c>
      <c r="O36" s="18">
        <f>SUM(O34:O35)</f>
        <v>231379.47999999995</v>
      </c>
      <c r="P36" s="76">
        <f>SUM(P34:P35)</f>
        <v>28104.699999999997</v>
      </c>
    </row>
    <row r="37" spans="1:16" s="7" customFormat="1" ht="24" x14ac:dyDescent="0.25">
      <c r="A37" s="61" t="s">
        <v>58</v>
      </c>
      <c r="B37" s="93"/>
      <c r="C37" s="62"/>
      <c r="D37" s="63">
        <v>6532.46</v>
      </c>
      <c r="E37" s="10"/>
      <c r="F37" s="10"/>
      <c r="G37" s="32"/>
      <c r="H37" s="32"/>
      <c r="I37" s="32"/>
      <c r="J37" s="90"/>
      <c r="K37" s="10"/>
      <c r="L37" s="33"/>
      <c r="N37" s="77" t="s">
        <v>19</v>
      </c>
      <c r="O37" s="16">
        <v>6532.46</v>
      </c>
      <c r="P37" s="53"/>
    </row>
    <row r="38" spans="1:16" ht="30.75" customHeight="1" thickBot="1" x14ac:dyDescent="0.3">
      <c r="A38" s="64" t="s">
        <v>20</v>
      </c>
      <c r="B38" s="161"/>
      <c r="C38" s="65"/>
      <c r="D38" s="40">
        <f>C36-D37</f>
        <v>196742.31999999998</v>
      </c>
      <c r="E38" s="10"/>
      <c r="F38" s="10"/>
      <c r="J38" s="91">
        <f>G36+J36</f>
        <v>208437.64999999994</v>
      </c>
      <c r="L38" s="19"/>
      <c r="N38" s="78" t="s">
        <v>20</v>
      </c>
      <c r="O38" s="79">
        <f>O36-O37</f>
        <v>224847.01999999996</v>
      </c>
      <c r="P38" s="80"/>
    </row>
    <row r="39" spans="1:16" x14ac:dyDescent="0.25">
      <c r="K39" s="24"/>
      <c r="L39" s="9"/>
      <c r="N39" s="2"/>
    </row>
    <row r="40" spans="1:16" x14ac:dyDescent="0.25">
      <c r="L40" s="26"/>
      <c r="M40" s="26"/>
      <c r="O40" s="2"/>
    </row>
    <row r="41" spans="1:16" x14ac:dyDescent="0.25">
      <c r="A41" s="5" t="s">
        <v>34</v>
      </c>
      <c r="B41" s="5"/>
      <c r="C41" s="5"/>
      <c r="D41" s="29">
        <v>5102.82</v>
      </c>
      <c r="E41" s="20" t="s">
        <v>22</v>
      </c>
      <c r="F41" s="30"/>
      <c r="G41" s="21"/>
      <c r="H41" s="85"/>
      <c r="I41" s="85"/>
    </row>
    <row r="42" spans="1:16" x14ac:dyDescent="0.25">
      <c r="A42" s="5" t="s">
        <v>35</v>
      </c>
      <c r="B42" s="5"/>
      <c r="C42" s="5"/>
      <c r="D42" s="29">
        <v>1429.64</v>
      </c>
      <c r="E42" s="20" t="s">
        <v>22</v>
      </c>
      <c r="F42" s="30"/>
      <c r="G42" s="22"/>
      <c r="H42" s="86"/>
      <c r="I42" s="86"/>
    </row>
    <row r="43" spans="1:16" x14ac:dyDescent="0.25">
      <c r="D43" s="23">
        <f>SUM(D41:D42)</f>
        <v>6532.46</v>
      </c>
      <c r="E43" s="23" t="s">
        <v>23</v>
      </c>
      <c r="F43" s="23"/>
      <c r="G43" s="23"/>
      <c r="H43" s="23"/>
      <c r="I43" s="23"/>
    </row>
  </sheetData>
  <mergeCells count="6">
    <mergeCell ref="N1:P1"/>
    <mergeCell ref="C36:D36"/>
    <mergeCell ref="A1:D1"/>
    <mergeCell ref="F1:L1"/>
    <mergeCell ref="F2:I2"/>
    <mergeCell ref="G36:I3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PA con avanzo al 31.12.2020</vt:lpstr>
      <vt:lpstr>PA con avanzo al ..11.20</vt:lpstr>
      <vt:lpstr>'PA con avanzo al ..11.20'!Area_stampa</vt:lpstr>
      <vt:lpstr>'PA con avanzo al 31.12.2020'!Area_stampa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2020-11-20T15:06:38Z</dcterms:modified>
</cp:coreProperties>
</file>